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litical Financing\Electoral Events\2022-06-20 9 Miramichi Bay &amp; 11 Southwest Miramichi\"/>
    </mc:Choice>
  </mc:AlternateContent>
  <xr:revisionPtr revIDLastSave="0" documentId="13_ncr:1_{B8778076-C262-4380-9817-AFB049ABBDDA}" xr6:coauthVersionLast="47" xr6:coauthVersionMax="47" xr10:uidLastSave="{00000000-0000-0000-0000-000000000000}"/>
  <bookViews>
    <workbookView xWindow="28680" yWindow="45" windowWidth="29040" windowHeight="15840" tabRatio="423" xr2:uid="{00000000-000D-0000-FFFF-FFFF00000000}"/>
  </bookViews>
  <sheets>
    <sheet name="Summary-Sommaire" sheetId="52" r:id="rId1"/>
    <sheet name="LIB" sheetId="7" r:id="rId2"/>
    <sheet name="PC" sheetId="60" r:id="rId3"/>
    <sheet name="NDP-NPD" sheetId="61" r:id="rId4"/>
    <sheet name="PVNBGP" sheetId="62" r:id="rId5"/>
    <sheet name="PANB-AGNB" sheetId="63" r:id="rId6"/>
    <sheet name="KISS" sheetId="64" state="hidden" r:id="rId7"/>
    <sheet name="IND" sheetId="65" r:id="rId8"/>
    <sheet name="Third Parties" sheetId="67" r:id="rId9"/>
  </sheets>
  <definedNames>
    <definedName name="ConventionDate" localSheetId="7">IND!$C$7:$C$14</definedName>
    <definedName name="ConventionDate" localSheetId="6">KISS!$D$9:$D$24</definedName>
    <definedName name="ConventionDate" localSheetId="3">'NDP-NPD'!$D$10:$D$23</definedName>
    <definedName name="ConventionDate" localSheetId="5">'PANB-AGNB'!$D$10:$D$22</definedName>
    <definedName name="ConventionDate" localSheetId="2">PC!$D$10:$D$24</definedName>
    <definedName name="ConventionDate" localSheetId="4">PVNBGP!$D$10:$D$24</definedName>
    <definedName name="ConventionDate" localSheetId="8">'Third Parties'!A1048526:A1</definedName>
    <definedName name="ConventionDate">LIB!$D$13:$D$16</definedName>
    <definedName name="DateFiled" localSheetId="7">IND!$G$7:$G$14</definedName>
    <definedName name="DateFiled" localSheetId="6">KISS!$H$6:$H$24</definedName>
    <definedName name="DateFiled" localSheetId="3">'NDP-NPD'!$H$7:$H$23</definedName>
    <definedName name="DateFiled" localSheetId="5">'PANB-AGNB'!$H$7:$H$22</definedName>
    <definedName name="DateFiled" localSheetId="2">PC!$H$7:$H$24</definedName>
    <definedName name="DateFiled" localSheetId="4">PVNBGP!$H$7:$H$24</definedName>
    <definedName name="DateFiled" localSheetId="8">'Third Parties'!$G$7:$G$8</definedName>
    <definedName name="DateFiled">LIB!$H$7:$H$21</definedName>
    <definedName name="DueDate" localSheetId="7">IND!$F$7:$F$14</definedName>
    <definedName name="DueDate" localSheetId="6">KISS!$G$6:$G$24</definedName>
    <definedName name="DueDate" localSheetId="3">'NDP-NPD'!$G$7:$G$23</definedName>
    <definedName name="DueDate" localSheetId="5">'PANB-AGNB'!$G$7:$G$22</definedName>
    <definedName name="DueDate" localSheetId="2">PC!$G$7:$G$24</definedName>
    <definedName name="DueDate" localSheetId="4">PVNBGP!$G$7:$G$24</definedName>
    <definedName name="DueDate" localSheetId="8">'Third Parties'!$F$7:$F$8</definedName>
    <definedName name="DueDate">LIB!$G$7:$G$21</definedName>
    <definedName name="DueDateEFRC">'Summary-Sommaire'!$H$61</definedName>
    <definedName name="DueDateEFRP">'Summary-Sommaire'!$H$63</definedName>
    <definedName name="DueDateRTP">'Summary-Sommaire'!$H$62</definedName>
    <definedName name="DueDuringElectionPeriod" localSheetId="7">IND!$E$7:$E$14</definedName>
    <definedName name="DueDuringElectionPeriod" localSheetId="6">KISS!$F$9:$F$24</definedName>
    <definedName name="DueDuringElectionPeriod" localSheetId="3">'NDP-NPD'!$F$10:$F$23</definedName>
    <definedName name="DueDuringElectionPeriod" localSheetId="5">'PANB-AGNB'!$F$10:$F$22</definedName>
    <definedName name="DueDuringElectionPeriod" localSheetId="2">PC!$F$10:$F$24</definedName>
    <definedName name="DueDuringElectionPeriod" localSheetId="4">PVNBGP!$F$10:$F$24</definedName>
    <definedName name="DueDuringElectionPeriod" localSheetId="8">'Third Parties'!#REF!</definedName>
    <definedName name="DueDuringElectionPeriod">LIB!$F$13:$F$16</definedName>
    <definedName name="ElectionDay">'Summary-Sommaire'!$H$59</definedName>
    <definedName name="PreliminaryDueDate" localSheetId="7">IND!$D$7:$D$14</definedName>
    <definedName name="PreliminaryDueDate" localSheetId="6">KISS!$E$9:$E$24</definedName>
    <definedName name="PreliminaryDueDate" localSheetId="3">'NDP-NPD'!$E$10:$E$23</definedName>
    <definedName name="PreliminaryDueDate" localSheetId="5">'PANB-AGNB'!$E$10:$E$22</definedName>
    <definedName name="PreliminaryDueDate" localSheetId="2">PC!$E$10:$E$24</definedName>
    <definedName name="PreliminaryDueDate" localSheetId="4">PVNBGP!$E$10:$E$24</definedName>
    <definedName name="PreliminaryDueDate" localSheetId="8">'Third Parties'!#REF!</definedName>
    <definedName name="PreliminaryDueDate">LIB!$E$13:$E$16</definedName>
    <definedName name="_xlnm.Print_Area" localSheetId="7">IND!$A$1:$H$14</definedName>
    <definedName name="_xlnm.Print_Area" localSheetId="6">KISS!$A$1:$J$24</definedName>
    <definedName name="_xlnm.Print_Area" localSheetId="1">LIB!$A$1:$J$26</definedName>
    <definedName name="_xlnm.Print_Area" localSheetId="3">'NDP-NPD'!$A$1:$J$23</definedName>
    <definedName name="_xlnm.Print_Area" localSheetId="5">'PANB-AGNB'!$A$1:$I$22</definedName>
    <definedName name="_xlnm.Print_Area" localSheetId="2">PC!$A$1:$J$24</definedName>
    <definedName name="_xlnm.Print_Area" localSheetId="4">PVNBGP!$A$1:$J$24</definedName>
    <definedName name="_xlnm.Print_Area" localSheetId="0">'Summary-Sommaire'!$A$1:$H$63</definedName>
    <definedName name="_xlnm.Print_Area" localSheetId="8">'Third Parties'!$A$1:$I$12</definedName>
    <definedName name="_xlnm.Print_Titles" localSheetId="7">IND!$1:$6</definedName>
    <definedName name="_xlnm.Print_Titles" localSheetId="6">KISS!$1:$5</definedName>
    <definedName name="_xlnm.Print_Titles" localSheetId="1">LIB!$1:$6</definedName>
    <definedName name="_xlnm.Print_Titles" localSheetId="3">'NDP-NPD'!$1:$6</definedName>
    <definedName name="_xlnm.Print_Titles" localSheetId="5">'PANB-AGNB'!$1:$6</definedName>
    <definedName name="_xlnm.Print_Titles" localSheetId="2">PC!$1:$6</definedName>
    <definedName name="_xlnm.Print_Titles" localSheetId="4">PVNBGP!$1:$6</definedName>
    <definedName name="_xlnm.Print_Titles" localSheetId="0">'Summary-Sommaire'!$1:$3</definedName>
    <definedName name="_xlnm.Print_Titles" localSheetId="8">'Third Parties'!$1:$6</definedName>
    <definedName name="ReturnWritDay">'Summary-Sommaire'!$H$60</definedName>
    <definedName name="Status" localSheetId="7">IND!$H$7:$H$14</definedName>
    <definedName name="Status" localSheetId="6">KISS!$I$6:$I$24</definedName>
    <definedName name="Status" localSheetId="3">'NDP-NPD'!$I$7:$I$23</definedName>
    <definedName name="Status" localSheetId="5">'PANB-AGNB'!$I$7:$I$22</definedName>
    <definedName name="Status" localSheetId="2">PC!$I$7:$I$24</definedName>
    <definedName name="Status" localSheetId="4">PVNBGP!$I$7:$I$24</definedName>
    <definedName name="Status" localSheetId="8">'Third Parties'!$H$7:$H$8</definedName>
    <definedName name="Status">LIB!$I$7:$I$21</definedName>
    <definedName name="WritDay">'Summary-Sommaire'!$H$58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67" l="1"/>
  <c r="B9" i="67"/>
  <c r="B11" i="67" s="1"/>
  <c r="B6" i="67"/>
  <c r="A2" i="67" l="1"/>
  <c r="H6" i="67"/>
  <c r="G6" i="67"/>
  <c r="F6" i="67"/>
  <c r="E6" i="67"/>
  <c r="D6" i="67"/>
  <c r="H6" i="65"/>
  <c r="G6" i="65"/>
  <c r="F6" i="65"/>
  <c r="E6" i="65"/>
  <c r="D6" i="65"/>
  <c r="C6" i="65"/>
  <c r="B6" i="65"/>
  <c r="I6" i="63"/>
  <c r="H6" i="63"/>
  <c r="G6" i="63"/>
  <c r="F6" i="63"/>
  <c r="E6" i="63"/>
  <c r="D6" i="63"/>
  <c r="C6" i="63"/>
  <c r="B6" i="63"/>
  <c r="I6" i="62"/>
  <c r="H6" i="62"/>
  <c r="G6" i="62"/>
  <c r="F6" i="62"/>
  <c r="E6" i="62"/>
  <c r="D6" i="62"/>
  <c r="C6" i="62"/>
  <c r="B6" i="62"/>
  <c r="I6" i="61"/>
  <c r="H6" i="61"/>
  <c r="G6" i="61"/>
  <c r="F6" i="61"/>
  <c r="E6" i="61"/>
  <c r="D6" i="61"/>
  <c r="C6" i="61"/>
  <c r="B6" i="61"/>
  <c r="D6" i="60"/>
  <c r="E6" i="60"/>
  <c r="F6" i="60"/>
  <c r="G6" i="60"/>
  <c r="H6" i="60"/>
  <c r="I6" i="60"/>
  <c r="C6" i="60"/>
  <c r="B6" i="60"/>
  <c r="A19" i="61"/>
  <c r="A18" i="61"/>
  <c r="H63" i="52"/>
  <c r="H62" i="52"/>
  <c r="F8" i="67" s="1"/>
  <c r="H61" i="52"/>
  <c r="G9" i="60" l="1"/>
  <c r="G8" i="62"/>
  <c r="G8" i="60"/>
  <c r="G8" i="7"/>
  <c r="G9" i="61"/>
  <c r="G9" i="63"/>
  <c r="G9" i="7"/>
  <c r="G8" i="61"/>
  <c r="G8" i="63"/>
  <c r="G9" i="62"/>
  <c r="G19" i="60"/>
  <c r="F9" i="65"/>
  <c r="G18" i="60"/>
  <c r="G19" i="63"/>
  <c r="G18" i="63"/>
  <c r="G19" i="62"/>
  <c r="G21" i="7"/>
  <c r="G18" i="61"/>
  <c r="G18" i="62"/>
  <c r="G20" i="7"/>
  <c r="G19" i="61"/>
  <c r="B10" i="61"/>
  <c r="B10" i="63"/>
  <c r="I13" i="62"/>
  <c r="A3" i="62" l="1"/>
  <c r="A2" i="62"/>
  <c r="A1" i="62"/>
  <c r="A3" i="63"/>
  <c r="A2" i="63"/>
  <c r="A1" i="63"/>
  <c r="A3" i="61"/>
  <c r="A2" i="61"/>
  <c r="A1" i="61"/>
  <c r="A3" i="65"/>
  <c r="A2" i="65"/>
  <c r="A1" i="65"/>
  <c r="A3" i="67"/>
  <c r="A1" i="67"/>
  <c r="A3" i="60"/>
  <c r="A2" i="60"/>
  <c r="A1" i="60"/>
  <c r="A3" i="7"/>
  <c r="A2" i="7"/>
  <c r="A1" i="7"/>
  <c r="I16" i="7" l="1"/>
  <c r="E13" i="7"/>
  <c r="E15" i="7"/>
  <c r="E14" i="7"/>
  <c r="H22" i="7"/>
  <c r="H9" i="65"/>
  <c r="H10" i="65" s="1"/>
  <c r="H12" i="65" s="1"/>
  <c r="I19" i="60"/>
  <c r="I14" i="60"/>
  <c r="B15" i="60"/>
  <c r="E16" i="7"/>
  <c r="H20" i="60"/>
  <c r="H15" i="60"/>
  <c r="H17" i="7"/>
  <c r="I19" i="62"/>
  <c r="F15" i="7" l="1"/>
  <c r="G15" i="7" s="1"/>
  <c r="F13" i="7"/>
  <c r="G13" i="7" s="1"/>
  <c r="F14" i="7"/>
  <c r="G14" i="7" s="1"/>
  <c r="F16" i="7"/>
  <c r="G16" i="7" s="1"/>
  <c r="E13" i="60" l="1"/>
  <c r="F13" i="60" s="1"/>
  <c r="G13" i="60" s="1"/>
  <c r="E14" i="60"/>
  <c r="F14" i="60" s="1"/>
  <c r="G14" i="60" s="1"/>
  <c r="I20" i="7" l="1"/>
  <c r="B10" i="65" l="1"/>
  <c r="B12" i="65" s="1"/>
  <c r="H13" i="65" s="1"/>
  <c r="A9" i="65" l="1"/>
  <c r="H20" i="63"/>
  <c r="B20" i="63"/>
  <c r="I19" i="63"/>
  <c r="A19" i="63"/>
  <c r="I18" i="63"/>
  <c r="A18" i="63"/>
  <c r="H15" i="63"/>
  <c r="B15" i="63"/>
  <c r="I14" i="63"/>
  <c r="G14" i="63"/>
  <c r="E14" i="63"/>
  <c r="F14" i="63" s="1"/>
  <c r="A14" i="63"/>
  <c r="I13" i="63"/>
  <c r="G13" i="63"/>
  <c r="E13" i="63"/>
  <c r="F13" i="63" s="1"/>
  <c r="A13" i="63"/>
  <c r="H10" i="63"/>
  <c r="I9" i="63"/>
  <c r="A9" i="63"/>
  <c r="I8" i="63"/>
  <c r="A8" i="63"/>
  <c r="H20" i="62"/>
  <c r="B20" i="62"/>
  <c r="A19" i="62"/>
  <c r="I18" i="62"/>
  <c r="A18" i="62"/>
  <c r="B15" i="62"/>
  <c r="A14" i="62"/>
  <c r="A13" i="62"/>
  <c r="H10" i="62"/>
  <c r="B10" i="62"/>
  <c r="I9" i="62"/>
  <c r="A9" i="62"/>
  <c r="I8" i="62"/>
  <c r="A8" i="62"/>
  <c r="H20" i="61"/>
  <c r="B20" i="61"/>
  <c r="I19" i="61"/>
  <c r="I18" i="61"/>
  <c r="H15" i="61"/>
  <c r="B15" i="61"/>
  <c r="I14" i="61"/>
  <c r="G14" i="61"/>
  <c r="E14" i="61"/>
  <c r="F14" i="61" s="1"/>
  <c r="A14" i="61"/>
  <c r="I13" i="61"/>
  <c r="G13" i="61"/>
  <c r="E13" i="61"/>
  <c r="F13" i="61" s="1"/>
  <c r="A13" i="61"/>
  <c r="H10" i="61"/>
  <c r="I9" i="61"/>
  <c r="A9" i="61"/>
  <c r="I8" i="61"/>
  <c r="A8" i="61"/>
  <c r="A19" i="60"/>
  <c r="A18" i="60"/>
  <c r="A14" i="60"/>
  <c r="A13" i="60"/>
  <c r="A9" i="60"/>
  <c r="A8" i="60"/>
  <c r="H22" i="61" l="1"/>
  <c r="I20" i="61"/>
  <c r="I22" i="61" s="1"/>
  <c r="B22" i="61"/>
  <c r="H22" i="63"/>
  <c r="B22" i="63"/>
  <c r="B22" i="62"/>
  <c r="I20" i="62"/>
  <c r="I22" i="62" s="1"/>
  <c r="I14" i="7"/>
  <c r="I15" i="7"/>
  <c r="H23" i="63" l="1"/>
  <c r="F6" i="52" s="1"/>
  <c r="H23" i="61"/>
  <c r="D6" i="52" s="1"/>
  <c r="G6" i="52"/>
  <c r="I13" i="7"/>
  <c r="H18" i="64" l="1"/>
  <c r="B18" i="64"/>
  <c r="I17" i="64"/>
  <c r="I16" i="64"/>
  <c r="H13" i="64"/>
  <c r="B13" i="64"/>
  <c r="I12" i="64"/>
  <c r="I11" i="64"/>
  <c r="H9" i="64"/>
  <c r="H19" i="64" s="1"/>
  <c r="B9" i="64"/>
  <c r="B19" i="64" s="1"/>
  <c r="I8" i="64"/>
  <c r="I7" i="64"/>
  <c r="B20" i="60"/>
  <c r="I18" i="60"/>
  <c r="I13" i="60"/>
  <c r="H10" i="60"/>
  <c r="B10" i="60"/>
  <c r="I9" i="60"/>
  <c r="I8" i="60"/>
  <c r="H22" i="60" l="1"/>
  <c r="B22" i="60"/>
  <c r="H20" i="64"/>
  <c r="I18" i="64"/>
  <c r="I19" i="64" s="1"/>
  <c r="H23" i="60" l="1"/>
  <c r="C6" i="52" s="1"/>
  <c r="H10" i="7"/>
  <c r="H24" i="7" s="1"/>
  <c r="B10" i="7"/>
  <c r="I8" i="7"/>
  <c r="I9" i="7"/>
  <c r="B22" i="7"/>
  <c r="H5" i="52" l="1"/>
  <c r="G11" i="67"/>
  <c r="G12" i="67" s="1"/>
  <c r="G9" i="67"/>
  <c r="H1" i="67"/>
  <c r="H6" i="52" l="1"/>
  <c r="H8" i="67" l="1"/>
  <c r="G5" i="52"/>
  <c r="H1" i="65" l="1"/>
  <c r="A2" i="64"/>
  <c r="I1" i="64"/>
  <c r="A1" i="64"/>
  <c r="F5" i="52"/>
  <c r="I1" i="63"/>
  <c r="E5" i="52"/>
  <c r="I1" i="62"/>
  <c r="D5" i="52"/>
  <c r="I1" i="61"/>
  <c r="C5" i="52"/>
  <c r="I1" i="60"/>
  <c r="B17" i="7"/>
  <c r="B24" i="7" s="1"/>
  <c r="H25" i="7" s="1"/>
  <c r="I1" i="7"/>
  <c r="B5" i="52"/>
  <c r="I21" i="7" l="1"/>
  <c r="B6" i="52" l="1"/>
  <c r="F14" i="62"/>
  <c r="G14" i="62"/>
  <c r="F13" i="62"/>
  <c r="G13" i="62"/>
  <c r="I14" i="62"/>
  <c r="H15" i="62"/>
  <c r="H22" i="62" s="1"/>
  <c r="H23" i="62" s="1"/>
  <c r="E6" i="52" s="1"/>
</calcChain>
</file>

<file path=xl/sharedStrings.xml><?xml version="1.0" encoding="utf-8"?>
<sst xmlns="http://schemas.openxmlformats.org/spreadsheetml/2006/main" count="193" uniqueCount="80">
  <si>
    <t>Total • Total</t>
  </si>
  <si>
    <t>Date Filed</t>
  </si>
  <si>
    <t>Date déposé</t>
  </si>
  <si>
    <t>Updated • Mis à jour :</t>
  </si>
  <si>
    <t>14 - Shediac Bay-Dieppe/Baie-de-Shediac-Dieppe</t>
  </si>
  <si>
    <t>Count / Nombre</t>
  </si>
  <si>
    <t>Percentage filed / Pourcentage déposé</t>
  </si>
  <si>
    <t>Registered Nomination Contestants • Candidats à l'investiture enregistrés</t>
  </si>
  <si>
    <t>Name</t>
  </si>
  <si>
    <t>Convention Date</t>
  </si>
  <si>
    <t>Date du congrès</t>
  </si>
  <si>
    <t>Nom</t>
  </si>
  <si>
    <t>Due during election period?</t>
  </si>
  <si>
    <t>Dû au cours de la période électorale?</t>
  </si>
  <si>
    <t>Preliminary Due date</t>
  </si>
  <si>
    <t>Date dû préliminaire</t>
  </si>
  <si>
    <t>Return Due date</t>
  </si>
  <si>
    <t>Date dû du rapport</t>
  </si>
  <si>
    <t>Status</t>
  </si>
  <si>
    <t>Situation</t>
  </si>
  <si>
    <t>Registered Political Party / Parti politique enregistré</t>
  </si>
  <si>
    <t>36 - Saint Croix/ Sainte-Croix</t>
  </si>
  <si>
    <t>Date of Registration</t>
  </si>
  <si>
    <t>Date d'enregistrement</t>
  </si>
  <si>
    <t>Candidates • Candidats</t>
  </si>
  <si>
    <t>KISS N.B.</t>
  </si>
  <si>
    <t>Registered Third Parties • Tiers enregistrés</t>
  </si>
  <si>
    <t xml:space="preserve"> </t>
  </si>
  <si>
    <t>11 - Southwest Miramichi-Bay du Vin / Miramichi-Sud-Ouest-Baie-du-Vin</t>
  </si>
  <si>
    <t>Valerie Lynn Fitzpatrick</t>
  </si>
  <si>
    <t>Hannah J.L. (Fulton) Johnston</t>
  </si>
  <si>
    <t>Derek A. Hutchison</t>
  </si>
  <si>
    <t>Shawn Charles Wood</t>
  </si>
  <si>
    <t>Michael Dawson</t>
  </si>
  <si>
    <t>David E. Donahue (Divide Entity 22)</t>
  </si>
  <si>
    <t>Shawn Wood</t>
  </si>
  <si>
    <t>Hannah Fulton Johnston</t>
  </si>
  <si>
    <t>Réjean Savoie</t>
  </si>
  <si>
    <t>Mike Dawson</t>
  </si>
  <si>
    <t>Julie Guillemet-Ackerman</t>
  </si>
  <si>
    <t>Chad Duplessie</t>
  </si>
  <si>
    <t>Tom L'Huillier</t>
  </si>
  <si>
    <t>Larry Lynch</t>
  </si>
  <si>
    <t>Richard (Hoss) Sutherland</t>
  </si>
  <si>
    <t>NBLA</t>
  </si>
  <si>
    <t>hide before posting</t>
  </si>
  <si>
    <t>Status Report • Rapport de situation</t>
  </si>
  <si>
    <t>For the June 20, 2022 By-Elections • Pour les élections partielles du 20 juin 2022</t>
  </si>
  <si>
    <t>Liberal / Libéral</t>
  </si>
  <si>
    <t>Progressive-Conservative / Progressiste-conservateur</t>
  </si>
  <si>
    <t>New Democratic / Nouveau démocratique</t>
  </si>
  <si>
    <t>Parti Vert NB Green Party</t>
  </si>
  <si>
    <t>People's Alliance / Alliance des gens</t>
  </si>
  <si>
    <t>Independent / Indépendant</t>
  </si>
  <si>
    <t>Third Parties / Tiers</t>
  </si>
  <si>
    <t>PANB</t>
  </si>
  <si>
    <t>NDP-NPD</t>
  </si>
  <si>
    <t xml:space="preserve">Variables / Facteurs déterminants: </t>
  </si>
  <si>
    <t>Issue of Election Writs (beginning of election period) / Émission du bref d’élection (début de la période électorale)</t>
  </si>
  <si>
    <t>Election Day / Le jour de l'élection</t>
  </si>
  <si>
    <t>Return of Writ (end of election period) / Retour du bref d’élection (fin de la période électorale)</t>
  </si>
  <si>
    <t>Due date for Candidate Electoral Financial Return / Date limite de présentation de la déclaration financière électorale du candidat
candidats du candidat</t>
  </si>
  <si>
    <t>Due date for Political Party Electoral Financial Return / Date limite de présentation de la déclaration financière électorale du parti politique</t>
  </si>
  <si>
    <t xml:space="preserve">Due date for Registered Third Parties Electoral Financial Return / Date limite de présentation de la déclaration financière électorale des tiers enregistrés </t>
  </si>
  <si>
    <t>Percentage of returns filed / Pourcentage de rapports déposés</t>
  </si>
  <si>
    <t>9 - Miramichi Bay-Neguac / Baie-de-Miramichi-Néguac</t>
  </si>
  <si>
    <t>Name /
Nom</t>
  </si>
  <si>
    <t>Date of Registration /
Date d'enregistrement</t>
  </si>
  <si>
    <t>Date of Convention /
Date du congrès</t>
  </si>
  <si>
    <t>Preliminary Due date
Date dû préliminaire</t>
  </si>
  <si>
    <t>Due during election period?
Dû au cours de la période électorale?</t>
  </si>
  <si>
    <t>Due date /
Date limite</t>
  </si>
  <si>
    <t>Date Filed /
Date déposé</t>
  </si>
  <si>
    <t>Status / 
Situation</t>
  </si>
  <si>
    <t>Political Party, Nomination Contestants, Candidates, and Third Parties • 
Parti politique, candidats à l'investiture, candidats et tiers</t>
  </si>
  <si>
    <t>PVNBGP</t>
  </si>
  <si>
    <t>Third Parties • Tiers enregistrés</t>
  </si>
  <si>
    <t>Total / Total</t>
  </si>
  <si>
    <t>Filing of Financial Returns • Dépôts des rapports financiers</t>
  </si>
  <si>
    <t>PCNB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</si>
</sst>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\-mm\-dd;@"/>
  </numFmts>
  <fonts count="1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61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9" fontId="2" fillId="0" borderId="0" applyFont="0" applyFill="0" applyBorder="0" applyAlignment="0" applyProtection="0"/>
    <xf numFmtId="0" fontId="14" fillId="7" borderId="0" applyNumberFormat="0" applyBorder="0" applyAlignment="0" applyProtection="0"/>
  </cellStyleXfs>
  <cellXfs count="151">
    <xf numFmtId="0" fontId="0" fillId="0" borderId="0" xfId="0"/>
    <xf numFmtId="0" fontId="4" fillId="0" borderId="0" xfId="0" applyFont="1" applyFill="1"/>
    <xf numFmtId="43" fontId="4" fillId="0" borderId="0" xfId="1" applyFont="1" applyFill="1"/>
    <xf numFmtId="0" fontId="6" fillId="0" borderId="0" xfId="0" applyFont="1"/>
    <xf numFmtId="0" fontId="2" fillId="0" borderId="0" xfId="0" applyFont="1" applyFill="1" applyBorder="1" applyAlignment="1">
      <alignment wrapText="1"/>
    </xf>
    <xf numFmtId="0" fontId="7" fillId="0" borderId="0" xfId="0" applyFont="1"/>
    <xf numFmtId="0" fontId="6" fillId="0" borderId="0" xfId="0" applyFont="1" applyFill="1"/>
    <xf numFmtId="164" fontId="2" fillId="0" borderId="0" xfId="1" applyNumberFormat="1" applyFont="1" applyFill="1" applyBorder="1" applyAlignment="1">
      <alignment horizontal="center" wrapText="1"/>
    </xf>
    <xf numFmtId="164" fontId="2" fillId="0" borderId="0" xfId="2" applyNumberFormat="1" applyFont="1" applyFill="1" applyAlignment="1"/>
    <xf numFmtId="0" fontId="2" fillId="0" borderId="0" xfId="2" applyFont="1" applyFill="1" applyBorder="1" applyAlignment="1"/>
    <xf numFmtId="0" fontId="2" fillId="0" borderId="0" xfId="2" applyFont="1" applyFill="1" applyAlignment="1"/>
    <xf numFmtId="0" fontId="2" fillId="0" borderId="1" xfId="2" applyFont="1" applyFill="1" applyBorder="1" applyAlignment="1">
      <alignment horizontal="left"/>
    </xf>
    <xf numFmtId="164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/>
    <xf numFmtId="164" fontId="2" fillId="0" borderId="1" xfId="2" applyNumberFormat="1" applyFont="1" applyFill="1" applyBorder="1" applyAlignment="1"/>
    <xf numFmtId="37" fontId="2" fillId="0" borderId="2" xfId="2" applyNumberFormat="1" applyFont="1" applyFill="1" applyBorder="1" applyAlignment="1">
      <alignment horizontal="left"/>
    </xf>
    <xf numFmtId="164" fontId="2" fillId="0" borderId="2" xfId="2" applyNumberFormat="1" applyFont="1" applyFill="1" applyBorder="1" applyAlignment="1"/>
    <xf numFmtId="0" fontId="2" fillId="0" borderId="2" xfId="2" applyFont="1" applyFill="1" applyBorder="1"/>
    <xf numFmtId="165" fontId="7" fillId="0" borderId="0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/>
    <xf numFmtId="0" fontId="10" fillId="0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left" wrapText="1"/>
    </xf>
    <xf numFmtId="43" fontId="8" fillId="3" borderId="0" xfId="1" applyFont="1" applyFill="1" applyBorder="1" applyAlignment="1">
      <alignment horizontal="center" wrapText="1"/>
    </xf>
    <xf numFmtId="0" fontId="8" fillId="3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37" fontId="2" fillId="0" borderId="2" xfId="2" applyNumberFormat="1" applyFont="1" applyFill="1" applyBorder="1" applyAlignment="1">
      <alignment horizontal="center"/>
    </xf>
    <xf numFmtId="9" fontId="2" fillId="0" borderId="0" xfId="7" applyFont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37" fontId="2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2" applyFont="1" applyFill="1"/>
    <xf numFmtId="0" fontId="7" fillId="0" borderId="0" xfId="0" applyFont="1" applyFill="1"/>
    <xf numFmtId="0" fontId="12" fillId="0" borderId="0" xfId="0" applyFont="1" applyFill="1"/>
    <xf numFmtId="0" fontId="2" fillId="5" borderId="0" xfId="2" applyFont="1" applyFill="1" applyBorder="1" applyAlignment="1"/>
    <xf numFmtId="164" fontId="2" fillId="0" borderId="0" xfId="2" applyNumberFormat="1" applyFont="1" applyFill="1" applyBorder="1" applyAlignment="1"/>
    <xf numFmtId="0" fontId="2" fillId="0" borderId="0" xfId="2" applyFont="1" applyFill="1" applyBorder="1"/>
    <xf numFmtId="37" fontId="2" fillId="0" borderId="0" xfId="2" applyNumberFormat="1" applyFont="1" applyFill="1" applyBorder="1" applyAlignment="1">
      <alignment horizontal="left"/>
    </xf>
    <xf numFmtId="9" fontId="2" fillId="0" borderId="3" xfId="7" applyFont="1" applyFill="1" applyBorder="1" applyAlignment="1">
      <alignment horizontal="center"/>
    </xf>
    <xf numFmtId="43" fontId="4" fillId="0" borderId="2" xfId="1" applyFont="1" applyFill="1" applyBorder="1"/>
    <xf numFmtId="0" fontId="4" fillId="0" borderId="2" xfId="0" applyFont="1" applyFill="1" applyBorder="1"/>
    <xf numFmtId="43" fontId="4" fillId="0" borderId="1" xfId="1" applyFont="1" applyFill="1" applyBorder="1"/>
    <xf numFmtId="0" fontId="4" fillId="0" borderId="1" xfId="0" applyFont="1" applyFill="1" applyBorder="1"/>
    <xf numFmtId="0" fontId="2" fillId="0" borderId="2" xfId="2" applyFont="1" applyFill="1" applyBorder="1" applyAlignment="1">
      <alignment horizontal="center"/>
    </xf>
    <xf numFmtId="0" fontId="6" fillId="0" borderId="0" xfId="2" applyFont="1" applyFill="1" applyProtection="1">
      <protection locked="0"/>
    </xf>
    <xf numFmtId="0" fontId="2" fillId="0" borderId="0" xfId="0" applyFont="1" applyProtection="1">
      <protection locked="0"/>
    </xf>
    <xf numFmtId="0" fontId="2" fillId="4" borderId="0" xfId="2" applyFont="1" applyFill="1" applyAlignment="1" applyProtection="1">
      <alignment horizontal="center"/>
      <protection locked="0"/>
    </xf>
    <xf numFmtId="0" fontId="2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/>
      <protection locked="0"/>
    </xf>
    <xf numFmtId="165" fontId="2" fillId="0" borderId="0" xfId="2" applyNumberFormat="1" applyFont="1" applyFill="1" applyAlignment="1" applyProtection="1">
      <alignment horizontal="center"/>
      <protection locked="0"/>
    </xf>
    <xf numFmtId="165" fontId="2" fillId="0" borderId="0" xfId="2" applyNumberFormat="1" applyFont="1" applyFill="1" applyProtection="1">
      <protection locked="0"/>
    </xf>
    <xf numFmtId="0" fontId="2" fillId="0" borderId="1" xfId="2" applyFont="1" applyFill="1" applyBorder="1" applyAlignment="1" applyProtection="1">
      <alignment horizontal="left"/>
      <protection locked="0"/>
    </xf>
    <xf numFmtId="0" fontId="2" fillId="0" borderId="1" xfId="2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37" fontId="2" fillId="0" borderId="0" xfId="2" applyNumberFormat="1" applyFont="1" applyFill="1" applyBorder="1" applyAlignment="1" applyProtection="1">
      <protection locked="0"/>
    </xf>
    <xf numFmtId="165" fontId="2" fillId="0" borderId="0" xfId="2" applyNumberFormat="1" applyFont="1" applyFill="1" applyBorder="1" applyAlignment="1" applyProtection="1">
      <alignment horizontal="center"/>
      <protection locked="0"/>
    </xf>
    <xf numFmtId="165" fontId="2" fillId="0" borderId="0" xfId="2" applyNumberFormat="1" applyFont="1" applyFill="1" applyBorder="1" applyAlignment="1" applyProtection="1">
      <protection locked="0"/>
    </xf>
    <xf numFmtId="37" fontId="2" fillId="5" borderId="0" xfId="2" applyNumberFormat="1" applyFont="1" applyFill="1" applyBorder="1" applyAlignment="1" applyProtection="1">
      <protection locked="0"/>
    </xf>
    <xf numFmtId="164" fontId="2" fillId="0" borderId="1" xfId="2" applyNumberFormat="1" applyFont="1" applyFill="1" applyBorder="1" applyAlignment="1" applyProtection="1">
      <protection locked="0"/>
    </xf>
    <xf numFmtId="37" fontId="2" fillId="4" borderId="0" xfId="2" applyNumberFormat="1" applyFont="1" applyFill="1" applyBorder="1" applyAlignment="1" applyProtection="1">
      <alignment horizontal="center"/>
      <protection locked="0"/>
    </xf>
    <xf numFmtId="37" fontId="2" fillId="0" borderId="0" xfId="2" applyNumberFormat="1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Alignment="1" applyProtection="1"/>
    <xf numFmtId="164" fontId="2" fillId="0" borderId="1" xfId="2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wrapText="1"/>
    </xf>
    <xf numFmtId="0" fontId="15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readingOrder="1"/>
    </xf>
    <xf numFmtId="0" fontId="2" fillId="0" borderId="0" xfId="2" applyFont="1" applyFill="1" applyBorder="1" applyAlignment="1" applyProtection="1">
      <alignment horizontal="left"/>
      <protection locked="0"/>
    </xf>
    <xf numFmtId="0" fontId="2" fillId="0" borderId="0" xfId="2" applyFont="1" applyFill="1" applyBorder="1" applyAlignment="1" applyProtection="1">
      <alignment horizontal="center"/>
      <protection locked="0"/>
    </xf>
    <xf numFmtId="164" fontId="2" fillId="0" borderId="0" xfId="2" applyNumberFormat="1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2" applyFont="1" applyFill="1" applyBorder="1" applyProtection="1">
      <protection locked="0"/>
    </xf>
    <xf numFmtId="165" fontId="2" fillId="0" borderId="0" xfId="2" applyNumberFormat="1" applyFont="1" applyFill="1" applyBorder="1" applyProtection="1">
      <protection locked="0"/>
    </xf>
    <xf numFmtId="164" fontId="2" fillId="0" borderId="0" xfId="2" applyNumberFormat="1" applyFont="1" applyFill="1" applyBorder="1" applyAlignment="1" applyProtection="1"/>
    <xf numFmtId="0" fontId="6" fillId="0" borderId="0" xfId="0" applyFont="1" applyFill="1" applyBorder="1" applyProtection="1">
      <protection locked="0"/>
    </xf>
    <xf numFmtId="14" fontId="2" fillId="4" borderId="0" xfId="2" applyNumberFormat="1" applyFont="1" applyFill="1" applyAlignment="1" applyProtection="1">
      <alignment horizontal="center"/>
      <protection locked="0"/>
    </xf>
    <xf numFmtId="14" fontId="2" fillId="4" borderId="0" xfId="2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9" fontId="12" fillId="0" borderId="0" xfId="7" applyFont="1" applyAlignment="1">
      <alignment horizontal="center" wrapText="1"/>
    </xf>
    <xf numFmtId="9" fontId="12" fillId="0" borderId="0" xfId="7" applyFont="1" applyFill="1" applyAlignment="1">
      <alignment horizontal="center" wrapText="1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165" fontId="2" fillId="4" borderId="0" xfId="2" applyNumberFormat="1" applyFont="1" applyFill="1" applyBorder="1" applyAlignment="1" applyProtection="1">
      <protection locked="0"/>
    </xf>
    <xf numFmtId="164" fontId="2" fillId="4" borderId="0" xfId="2" applyNumberFormat="1" applyFont="1" applyFill="1" applyAlignment="1" applyProtection="1"/>
    <xf numFmtId="0" fontId="2" fillId="4" borderId="0" xfId="2" applyFont="1" applyFill="1" applyBorder="1" applyAlignment="1"/>
    <xf numFmtId="0" fontId="2" fillId="0" borderId="0" xfId="0" applyFont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165" fontId="12" fillId="0" borderId="0" xfId="0" applyNumberFormat="1" applyFont="1" applyFill="1" applyBorder="1" applyAlignment="1" applyProtection="1">
      <alignment horizontal="center"/>
      <protection locked="0"/>
    </xf>
    <xf numFmtId="43" fontId="12" fillId="0" borderId="0" xfId="1" applyFont="1" applyFill="1"/>
    <xf numFmtId="0" fontId="2" fillId="0" borderId="0" xfId="0" applyFont="1" applyFill="1"/>
    <xf numFmtId="0" fontId="1" fillId="0" borderId="0" xfId="3" applyFont="1" applyFill="1" applyBorder="1"/>
    <xf numFmtId="165" fontId="5" fillId="0" borderId="0" xfId="2" applyNumberFormat="1" applyFont="1" applyFill="1"/>
    <xf numFmtId="165" fontId="13" fillId="0" borderId="0" xfId="8" applyNumberFormat="1" applyFont="1" applyFill="1"/>
    <xf numFmtId="165" fontId="14" fillId="0" borderId="0" xfId="9" applyNumberFormat="1" applyFont="1" applyFill="1"/>
    <xf numFmtId="0" fontId="14" fillId="0" borderId="0" xfId="9" applyFont="1" applyFill="1" applyAlignment="1">
      <alignment horizontal="center"/>
    </xf>
    <xf numFmtId="0" fontId="12" fillId="0" borderId="0" xfId="0" applyFont="1" applyAlignment="1">
      <alignment wrapText="1"/>
    </xf>
    <xf numFmtId="165" fontId="12" fillId="0" borderId="0" xfId="0" applyNumberFormat="1" applyFont="1"/>
    <xf numFmtId="165" fontId="6" fillId="0" borderId="0" xfId="0" applyNumberFormat="1" applyFont="1" applyFill="1" applyBorder="1" applyAlignment="1">
      <alignment horizontal="center"/>
    </xf>
    <xf numFmtId="43" fontId="2" fillId="0" borderId="1" xfId="1" applyFont="1" applyFill="1" applyBorder="1"/>
    <xf numFmtId="0" fontId="2" fillId="0" borderId="1" xfId="0" applyFont="1" applyFill="1" applyBorder="1"/>
    <xf numFmtId="43" fontId="2" fillId="0" borderId="2" xfId="1" applyFont="1" applyFill="1" applyBorder="1"/>
    <xf numFmtId="0" fontId="2" fillId="0" borderId="2" xfId="0" applyFont="1" applyFill="1" applyBorder="1"/>
    <xf numFmtId="43" fontId="2" fillId="0" borderId="0" xfId="1" applyFont="1" applyFill="1"/>
    <xf numFmtId="0" fontId="2" fillId="0" borderId="0" xfId="0" applyFont="1" applyFill="1" applyAlignment="1">
      <alignment horizontal="center"/>
    </xf>
    <xf numFmtId="164" fontId="2" fillId="4" borderId="0" xfId="2" applyNumberFormat="1" applyFont="1" applyFill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/>
    <xf numFmtId="43" fontId="2" fillId="0" borderId="0" xfId="1" applyFont="1" applyFill="1" applyBorder="1"/>
    <xf numFmtId="43" fontId="2" fillId="0" borderId="0" xfId="1" applyFont="1" applyFill="1" applyBorder="1" applyAlignment="1">
      <alignment horizontal="center" wrapText="1"/>
    </xf>
    <xf numFmtId="0" fontId="18" fillId="8" borderId="0" xfId="0" applyFont="1" applyFill="1" applyBorder="1" applyAlignment="1">
      <alignment horizontal="center" wrapText="1"/>
    </xf>
    <xf numFmtId="0" fontId="6" fillId="0" borderId="0" xfId="0" applyFont="1" applyBorder="1"/>
    <xf numFmtId="0" fontId="2" fillId="4" borderId="0" xfId="0" applyFont="1" applyFill="1"/>
    <xf numFmtId="0" fontId="18" fillId="0" borderId="0" xfId="0" applyFont="1" applyFill="1" applyBorder="1" applyAlignment="1">
      <alignment horizontal="center" wrapText="1"/>
    </xf>
    <xf numFmtId="43" fontId="7" fillId="0" borderId="0" xfId="1" applyFont="1" applyFill="1"/>
    <xf numFmtId="43" fontId="12" fillId="0" borderId="0" xfId="1" applyFont="1" applyFill="1" applyAlignment="1">
      <alignment wrapText="1"/>
    </xf>
    <xf numFmtId="43" fontId="7" fillId="0" borderId="0" xfId="1" applyFont="1" applyFill="1" applyAlignment="1">
      <alignment wrapText="1"/>
    </xf>
    <xf numFmtId="0" fontId="12" fillId="0" borderId="0" xfId="0" applyFont="1" applyFill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/>
    <xf numFmtId="165" fontId="2" fillId="8" borderId="0" xfId="2" applyNumberFormat="1" applyFont="1" applyFill="1" applyBorder="1" applyAlignment="1" applyProtection="1">
      <alignment horizontal="center"/>
      <protection locked="0"/>
    </xf>
    <xf numFmtId="0" fontId="1" fillId="4" borderId="0" xfId="3" applyFont="1" applyFill="1" applyBorder="1"/>
    <xf numFmtId="164" fontId="2" fillId="0" borderId="0" xfId="2" applyNumberFormat="1" applyFont="1" applyFill="1" applyBorder="1" applyAlignment="1" applyProtection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164" fontId="2" fillId="0" borderId="4" xfId="2" applyNumberFormat="1" applyFont="1" applyFill="1" applyBorder="1" applyAlignment="1"/>
    <xf numFmtId="43" fontId="2" fillId="0" borderId="4" xfId="1" applyFont="1" applyFill="1" applyBorder="1"/>
    <xf numFmtId="0" fontId="2" fillId="0" borderId="4" xfId="0" applyFont="1" applyFill="1" applyBorder="1"/>
    <xf numFmtId="0" fontId="2" fillId="0" borderId="4" xfId="2" applyFont="1" applyFill="1" applyBorder="1" applyAlignment="1"/>
    <xf numFmtId="37" fontId="2" fillId="0" borderId="5" xfId="2" applyNumberFormat="1" applyFont="1" applyFill="1" applyBorder="1" applyAlignment="1" applyProtection="1">
      <protection locked="0"/>
    </xf>
    <xf numFmtId="165" fontId="2" fillId="8" borderId="0" xfId="2" applyNumberFormat="1" applyFont="1" applyFill="1" applyBorder="1" applyAlignment="1" applyProtection="1">
      <protection locked="0"/>
    </xf>
    <xf numFmtId="0" fontId="1" fillId="0" borderId="5" xfId="3" applyFont="1" applyFill="1" applyBorder="1"/>
    <xf numFmtId="165" fontId="2" fillId="0" borderId="5" xfId="2" applyNumberFormat="1" applyFont="1" applyFill="1" applyBorder="1" applyAlignment="1" applyProtection="1">
      <alignment horizontal="center"/>
      <protection locked="0"/>
    </xf>
    <xf numFmtId="165" fontId="2" fillId="4" borderId="0" xfId="2" applyNumberFormat="1" applyFont="1" applyFill="1" applyAlignment="1" applyProtection="1">
      <alignment horizontal="center"/>
      <protection locked="0"/>
    </xf>
    <xf numFmtId="164" fontId="2" fillId="4" borderId="0" xfId="2" applyNumberFormat="1" applyFont="1" applyFill="1" applyAlignment="1" applyProtection="1">
      <alignment horizontal="center"/>
    </xf>
    <xf numFmtId="14" fontId="2" fillId="0" borderId="0" xfId="2" applyNumberFormat="1" applyFont="1" applyFill="1" applyAlignment="1">
      <alignment horizontal="center"/>
    </xf>
    <xf numFmtId="0" fontId="12" fillId="0" borderId="0" xfId="0" applyFont="1" applyFill="1" applyAlignment="1"/>
    <xf numFmtId="0" fontId="2" fillId="0" borderId="0" xfId="0" applyFont="1" applyAlignment="1"/>
  </cellXfs>
  <cellStyles count="12">
    <cellStyle name="Bad 2" xfId="8" xr:uid="{00000000-0005-0000-0000-000000000000}"/>
    <cellStyle name="Comma" xfId="1" builtinId="3"/>
    <cellStyle name="Comma 2" xfId="5" xr:uid="{00000000-0005-0000-0000-000002000000}"/>
    <cellStyle name="Currency 2" xfId="6" xr:uid="{00000000-0005-0000-0000-000003000000}"/>
    <cellStyle name="Good" xfId="2" builtinId="26"/>
    <cellStyle name="Normal" xfId="0" builtinId="0"/>
    <cellStyle name="Normal 2" xfId="3" xr:uid="{00000000-0005-0000-0000-000007000000}"/>
    <cellStyle name="Normal 3" xfId="4" xr:uid="{00000000-0005-0000-0000-000008000000}"/>
    <cellStyle name="Not filed" xfId="9" xr:uid="{00000000-0005-0000-0000-000005000000}"/>
    <cellStyle name="Note" xfId="11" builtinId="10" customBuiltin="1"/>
    <cellStyle name="Percent" xfId="7" builtinId="5"/>
    <cellStyle name="Percent 2" xfId="10" xr:uid="{00000000-0005-0000-0000-00000A000000}"/>
  </cellStyles>
  <dxfs count="4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301"/>
      <color rgb="FFFFFF99"/>
      <color rgb="FFFFFF66"/>
      <color rgb="FFFFE181"/>
      <color rgb="FFFFBA3F"/>
      <color rgb="FFFFC000"/>
      <color rgb="FFE9F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003573932533807E-2"/>
          <c:y val="0.16951777918982236"/>
          <c:w val="0.96089512008191336"/>
          <c:h val="0.7835282896439361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D90-4CC4-9BF5-C8B3DEF210C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D90-4CC4-9BF5-C8B3DEF210C9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AD90-4CC4-9BF5-C8B3DEF210C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D90-4CC4-9BF5-C8B3DEF210C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D90-4CC4-9BF5-C8B3DEF210C9}"/>
              </c:ext>
            </c:extLst>
          </c:dPt>
          <c:dPt>
            <c:idx val="6"/>
            <c:invertIfNegative val="0"/>
            <c:bubble3D val="0"/>
            <c:spPr>
              <a:solidFill>
                <a:srgbClr val="FFC301"/>
              </a:solidFill>
            </c:spPr>
            <c:extLst>
              <c:ext xmlns:c16="http://schemas.microsoft.com/office/drawing/2014/chart" uri="{C3380CC4-5D6E-409C-BE32-E72D297353CC}">
                <c16:uniqueId val="{0000000B-AD90-4CC4-9BF5-C8B3DEF210C9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D-AD90-4CC4-9BF5-C8B3DEF210C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'Summary-Sommaire'!$B$5:$H$5</c:f>
              <c:strCache>
                <c:ptCount val="7"/>
                <c:pt idx="0">
                  <c:v>Liberal / Libéral</c:v>
                </c:pt>
                <c:pt idx="1">
                  <c:v>Progressive-Conservative / Progressiste-conservateur</c:v>
                </c:pt>
                <c:pt idx="2">
                  <c:v>New Democratic / Nouveau démocratique</c:v>
                </c:pt>
                <c:pt idx="3">
                  <c:v>Parti Vert NB Green Party</c:v>
                </c:pt>
                <c:pt idx="4">
                  <c:v>People's Alliance / Alliance des gens</c:v>
                </c:pt>
                <c:pt idx="5">
                  <c:v>Independent / Indépendant</c:v>
                </c:pt>
                <c:pt idx="6">
                  <c:v>Third Parties / Tiers</c:v>
                </c:pt>
              </c:strCache>
            </c:strRef>
          </c:cat>
          <c:val>
            <c:numRef>
              <c:f>'Summary-Sommaire'!$B$6:$H$6</c:f>
              <c:numCache>
                <c:formatCode>0%</c:formatCode>
                <c:ptCount val="7"/>
                <c:pt idx="0">
                  <c:v>0.75</c:v>
                </c:pt>
                <c:pt idx="1">
                  <c:v>0.66666666666666663</c:v>
                </c:pt>
                <c:pt idx="2">
                  <c:v>1</c:v>
                </c:pt>
                <c:pt idx="3">
                  <c:v>0.5</c:v>
                </c:pt>
                <c:pt idx="4">
                  <c:v>0.75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90-4CC4-9BF5-C8B3DEF210C9}"/>
            </c:ext>
          </c:extLst>
        </c:ser>
        <c:ser>
          <c:idx val="2"/>
          <c:order val="1"/>
          <c:spPr>
            <a:solidFill>
              <a:srgbClr val="FFBA3F"/>
            </a:solidFill>
          </c:spPr>
          <c:invertIfNegative val="0"/>
          <c:cat>
            <c:strRef>
              <c:f>'Summary-Sommaire'!$B$5:$H$5</c:f>
              <c:strCache>
                <c:ptCount val="7"/>
                <c:pt idx="0">
                  <c:v>Liberal / Libéral</c:v>
                </c:pt>
                <c:pt idx="1">
                  <c:v>Progressive-Conservative / Progressiste-conservateur</c:v>
                </c:pt>
                <c:pt idx="2">
                  <c:v>New Democratic / Nouveau démocratique</c:v>
                </c:pt>
                <c:pt idx="3">
                  <c:v>Parti Vert NB Green Party</c:v>
                </c:pt>
                <c:pt idx="4">
                  <c:v>People's Alliance / Alliance des gens</c:v>
                </c:pt>
                <c:pt idx="5">
                  <c:v>Independent / Indépendant</c:v>
                </c:pt>
                <c:pt idx="6">
                  <c:v>Third Parties / Tiers</c:v>
                </c:pt>
              </c:strCache>
            </c:strRef>
          </c:cat>
          <c:val>
            <c:numRef>
              <c:f>'Summary-Sommaire'!$B$8:$F$8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F-AD90-4CC4-9BF5-C8B3DEF210C9}"/>
            </c:ext>
          </c:extLst>
        </c:ser>
        <c:ser>
          <c:idx val="4"/>
          <c:order val="2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'Summary-Sommaire'!$B$5:$H$5</c:f>
              <c:strCache>
                <c:ptCount val="7"/>
                <c:pt idx="0">
                  <c:v>Liberal / Libéral</c:v>
                </c:pt>
                <c:pt idx="1">
                  <c:v>Progressive-Conservative / Progressiste-conservateur</c:v>
                </c:pt>
                <c:pt idx="2">
                  <c:v>New Democratic / Nouveau démocratique</c:v>
                </c:pt>
                <c:pt idx="3">
                  <c:v>Parti Vert NB Green Party</c:v>
                </c:pt>
                <c:pt idx="4">
                  <c:v>People's Alliance / Alliance des gens</c:v>
                </c:pt>
                <c:pt idx="5">
                  <c:v>Independent / Indépendant</c:v>
                </c:pt>
                <c:pt idx="6">
                  <c:v>Third Parties / Tiers</c:v>
                </c:pt>
              </c:strCache>
            </c:strRef>
          </c:cat>
          <c:val>
            <c:numRef>
              <c:f>'Summary-Sommaire'!$B$10:$F$10</c:f>
              <c:numCache>
                <c:formatCode>_(* #,##0.00_);_(* \(#,##0.00\);_(* "-"??_);_(@_)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10-AD90-4CC4-9BF5-C8B3DEF21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75"/>
        <c:shape val="box"/>
        <c:axId val="126390656"/>
        <c:axId val="126392192"/>
        <c:axId val="0"/>
      </c:bar3DChart>
      <c:catAx>
        <c:axId val="1263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26392192"/>
        <c:crosses val="autoZero"/>
        <c:auto val="1"/>
        <c:lblAlgn val="ctr"/>
        <c:lblOffset val="50"/>
        <c:noMultiLvlLbl val="0"/>
      </c:catAx>
      <c:valAx>
        <c:axId val="12639219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2639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370115</xdr:colOff>
      <xdr:row>7</xdr:row>
      <xdr:rowOff>27215</xdr:rowOff>
    </xdr:from>
    <xdr:to>
      <xdr:col>7</xdr:col>
      <xdr:colOff>928686</xdr:colOff>
      <xdr:row>54</xdr:row>
      <xdr:rowOff>130969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0.13074</cdr:x>
      <cdr:y>0.05261</cdr:y>
    </cdr:from>
    <cdr:to>
      <cdr:x>0.84232</cdr:x>
      <cdr:y>0.22468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25732" y="508418"/>
          <a:ext cx="9937221" cy="1662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800" b="1" i="0" baseline="0">
              <a:effectLst/>
              <a:latin typeface="+mn-lt"/>
              <a:ea typeface="+mn-ea"/>
              <a:cs typeface="+mn-cs"/>
            </a:rPr>
            <a:t>Political Parties, Nomination Contestants, Candidates, and Third Parties •</a:t>
          </a:r>
          <a:br>
            <a:rPr lang="en-US" sz="1800" b="1" i="0" baseline="0">
              <a:effectLst/>
              <a:latin typeface="+mn-lt"/>
              <a:ea typeface="+mn-ea"/>
              <a:cs typeface="+mn-cs"/>
            </a:rPr>
          </a:br>
          <a:r>
            <a:rPr lang="en-US" sz="1800" b="1" i="0" baseline="0">
              <a:effectLst/>
              <a:latin typeface="+mn-lt"/>
              <a:ea typeface="+mn-ea"/>
              <a:cs typeface="+mn-cs"/>
            </a:rPr>
            <a:t>Partis politiques, candidats à l'investiture, candidats et tiers</a:t>
          </a:r>
          <a:endParaRPr lang="en-US" sz="1800">
            <a:effectLst/>
          </a:endParaRPr>
        </a:p>
        <a:p xmlns:a="http://schemas.openxmlformats.org/drawingml/2006/main">
          <a:pPr algn="ctr" rtl="0"/>
          <a:r>
            <a:rPr lang="en-US" sz="1400" b="1" i="0" baseline="0">
              <a:effectLst/>
              <a:latin typeface="+mn-lt"/>
              <a:ea typeface="+mn-ea"/>
              <a:cs typeface="+mn-cs"/>
            </a:rPr>
            <a:t>Percentage of Electoral Financial Returns filed for the 2022-06-20 By-Elections /</a:t>
          </a:r>
          <a:endParaRPr lang="en-US" sz="1400">
            <a:effectLst/>
          </a:endParaRPr>
        </a:p>
        <a:p xmlns:a="http://schemas.openxmlformats.org/drawingml/2006/main">
          <a:pPr algn="ctr" rtl="0"/>
          <a:r>
            <a:rPr lang="en-US" sz="1400" b="1" i="0" baseline="0">
              <a:effectLst/>
              <a:latin typeface="+mn-lt"/>
              <a:ea typeface="+mn-ea"/>
              <a:cs typeface="+mn-cs"/>
            </a:rPr>
            <a:t>Pourcentage de rapports financiers électoraux déposés pour les élections partielles de 2022-06-20</a:t>
          </a:r>
          <a:endParaRPr lang="en-US" sz="14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tabSelected="1" zoomScale="80" zoomScaleNormal="80" zoomScaleSheetLayoutView="70" workbookViewId="0"/>
  </sheetViews>
  <sheetFormatPr defaultColWidth="15.85546875" defaultRowHeight="15.75" x14ac:dyDescent="0.25"/>
  <cols>
    <col min="1" max="1" width="76.7109375" style="41" customWidth="1"/>
    <col min="2" max="2" width="20.7109375" style="41" customWidth="1"/>
    <col min="3" max="8" width="20.7109375" style="99" customWidth="1"/>
    <col min="9" max="9" width="15.85546875" style="99" customWidth="1"/>
    <col min="10" max="10" width="15.28515625" style="99" customWidth="1"/>
    <col min="11" max="11" width="11.85546875" style="99" customWidth="1"/>
    <col min="12" max="12" width="14.28515625" style="99" customWidth="1"/>
    <col min="13" max="13" width="15" style="126" bestFit="1" customWidth="1"/>
    <col min="14" max="14" width="12.85546875" style="99" bestFit="1" customWidth="1"/>
    <col min="15" max="15" width="14.7109375" style="99" bestFit="1" customWidth="1"/>
    <col min="16" max="16" width="15" style="126" bestFit="1" customWidth="1"/>
    <col min="17" max="17" width="14.7109375" style="126" bestFit="1" customWidth="1"/>
    <col min="18" max="18" width="14.7109375" style="99" bestFit="1" customWidth="1"/>
    <col min="19" max="19" width="15.42578125" style="99" bestFit="1" customWidth="1"/>
    <col min="20" max="20" width="14.7109375" style="99" bestFit="1" customWidth="1"/>
    <col min="21" max="23" width="13.5703125" style="99" bestFit="1" customWidth="1"/>
    <col min="24" max="24" width="14.7109375" style="126" bestFit="1" customWidth="1"/>
    <col min="25" max="25" width="14.42578125" style="99" customWidth="1"/>
    <col min="26" max="26" width="14.5703125" style="126" bestFit="1" customWidth="1"/>
    <col min="27" max="16384" width="15.85546875" style="41"/>
  </cols>
  <sheetData>
    <row r="1" spans="1:26" ht="18" x14ac:dyDescent="0.25">
      <c r="A1" s="86" t="s">
        <v>46</v>
      </c>
      <c r="G1" s="97" t="s">
        <v>3</v>
      </c>
      <c r="H1" s="98">
        <v>44875</v>
      </c>
      <c r="I1" s="41"/>
    </row>
    <row r="2" spans="1:26" ht="18" x14ac:dyDescent="0.25">
      <c r="A2" s="86" t="s">
        <v>78</v>
      </c>
      <c r="H2" s="41"/>
      <c r="I2" s="41"/>
    </row>
    <row r="3" spans="1:26" s="21" customFormat="1" ht="18" x14ac:dyDescent="0.25">
      <c r="A3" s="86" t="s">
        <v>47</v>
      </c>
      <c r="N3" s="20"/>
    </row>
    <row r="5" spans="1:26" s="129" customFormat="1" ht="60.75" x14ac:dyDescent="0.25">
      <c r="A5" s="106" t="s">
        <v>74</v>
      </c>
      <c r="B5" s="87" t="str">
        <f>LIB!A4</f>
        <v>Liberal / Libéral</v>
      </c>
      <c r="C5" s="87" t="str">
        <f>PC!A4</f>
        <v>Progressive-Conservative / Progressiste-conservateur</v>
      </c>
      <c r="D5" s="88" t="str">
        <f>'NDP-NPD'!A4</f>
        <v>New Democratic / Nouveau démocratique</v>
      </c>
      <c r="E5" s="87" t="str">
        <f>PVNBGP!A4</f>
        <v>Parti Vert NB Green Party</v>
      </c>
      <c r="F5" s="87" t="str">
        <f>'PANB-AGNB'!A4</f>
        <v>People's Alliance / Alliance des gens</v>
      </c>
      <c r="G5" s="87" t="str">
        <f>IND!A4</f>
        <v>Independent / Indépendant</v>
      </c>
      <c r="H5" s="87" t="str">
        <f>'Third Parties'!A4</f>
        <v>Third Parties / Tiers</v>
      </c>
      <c r="I5" s="127"/>
      <c r="J5" s="127"/>
      <c r="K5" s="127"/>
      <c r="L5" s="127"/>
      <c r="M5" s="128"/>
      <c r="N5" s="127"/>
      <c r="O5" s="127"/>
      <c r="P5" s="128"/>
      <c r="Q5" s="128"/>
      <c r="R5" s="127"/>
      <c r="S5" s="127"/>
      <c r="T5" s="127"/>
      <c r="U5" s="127"/>
      <c r="V5" s="127"/>
      <c r="W5" s="127"/>
      <c r="X5" s="128"/>
      <c r="Y5" s="127"/>
      <c r="Z5" s="128"/>
    </row>
    <row r="6" spans="1:26" x14ac:dyDescent="0.25">
      <c r="A6" s="106" t="s">
        <v>64</v>
      </c>
      <c r="B6" s="89">
        <f>LIB!H25</f>
        <v>0.75</v>
      </c>
      <c r="C6" s="89">
        <f>+PC!H23</f>
        <v>0.66666666666666663</v>
      </c>
      <c r="D6" s="90">
        <f>+'NDP-NPD'!H23</f>
        <v>1</v>
      </c>
      <c r="E6" s="89">
        <f>+PVNBGP!H23</f>
        <v>0.5</v>
      </c>
      <c r="F6" s="89">
        <f>+'PANB-AGNB'!H23</f>
        <v>0.75</v>
      </c>
      <c r="G6" s="89">
        <f>+IND!H13</f>
        <v>1</v>
      </c>
      <c r="H6" s="89">
        <f>+'Third Parties'!G12</f>
        <v>1</v>
      </c>
    </row>
    <row r="7" spans="1:26" x14ac:dyDescent="0.25">
      <c r="C7" s="30"/>
    </row>
    <row r="8" spans="1:26" x14ac:dyDescent="0.25">
      <c r="D8" s="30"/>
    </row>
    <row r="11" spans="1:26" ht="15.75" customHeight="1" x14ac:dyDescent="0.25">
      <c r="M11" s="73"/>
    </row>
    <row r="12" spans="1:26" ht="15.75" customHeight="1" x14ac:dyDescent="0.25">
      <c r="M12" s="73"/>
    </row>
    <row r="13" spans="1:26" ht="18" x14ac:dyDescent="0.25">
      <c r="M13" s="74"/>
    </row>
    <row r="14" spans="1:26" ht="18" x14ac:dyDescent="0.25">
      <c r="M14" s="74"/>
    </row>
    <row r="57" spans="1:8" x14ac:dyDescent="0.25">
      <c r="A57" s="40" t="s">
        <v>57</v>
      </c>
    </row>
    <row r="58" spans="1:8" x14ac:dyDescent="0.25">
      <c r="A58" s="149" t="s">
        <v>58</v>
      </c>
      <c r="B58" s="150"/>
      <c r="C58" s="150"/>
      <c r="D58" s="150"/>
      <c r="E58" s="150"/>
      <c r="F58" s="150"/>
      <c r="H58" s="107">
        <v>44694</v>
      </c>
    </row>
    <row r="59" spans="1:8" x14ac:dyDescent="0.25">
      <c r="A59" s="149" t="s">
        <v>59</v>
      </c>
      <c r="B59" s="150"/>
      <c r="C59" s="150"/>
      <c r="D59" s="150"/>
      <c r="E59" s="150"/>
      <c r="F59" s="150"/>
      <c r="H59" s="107">
        <v>44732</v>
      </c>
    </row>
    <row r="60" spans="1:8" x14ac:dyDescent="0.25">
      <c r="A60" s="149" t="s">
        <v>60</v>
      </c>
      <c r="B60" s="150"/>
      <c r="C60" s="150"/>
      <c r="D60" s="150"/>
      <c r="E60" s="150"/>
      <c r="F60" s="150"/>
      <c r="H60" s="107">
        <v>44744</v>
      </c>
    </row>
    <row r="61" spans="1:8" x14ac:dyDescent="0.25">
      <c r="A61" s="149" t="s">
        <v>61</v>
      </c>
      <c r="B61" s="150"/>
      <c r="C61" s="150"/>
      <c r="D61" s="150"/>
      <c r="E61" s="150"/>
      <c r="F61" s="150"/>
      <c r="H61" s="107">
        <f>ReturnWritDay+60</f>
        <v>44804</v>
      </c>
    </row>
    <row r="62" spans="1:8" x14ac:dyDescent="0.25">
      <c r="A62" s="149" t="s">
        <v>63</v>
      </c>
      <c r="B62" s="150"/>
      <c r="C62" s="150"/>
      <c r="D62" s="150"/>
      <c r="E62" s="150"/>
      <c r="F62" s="150"/>
      <c r="H62" s="107">
        <f>ElectionDay+90+1</f>
        <v>44823</v>
      </c>
    </row>
    <row r="63" spans="1:8" x14ac:dyDescent="0.25">
      <c r="A63" s="149" t="s">
        <v>62</v>
      </c>
      <c r="B63" s="150"/>
      <c r="C63" s="150"/>
      <c r="D63" s="150"/>
      <c r="E63" s="150"/>
      <c r="F63" s="150"/>
      <c r="H63" s="107">
        <f>ReturnWritDay+120+1</f>
        <v>44865</v>
      </c>
    </row>
  </sheetData>
  <mergeCells count="6">
    <mergeCell ref="A63:F63"/>
    <mergeCell ref="A58:F58"/>
    <mergeCell ref="A59:F59"/>
    <mergeCell ref="A60:F60"/>
    <mergeCell ref="A61:F61"/>
    <mergeCell ref="A62:F62"/>
  </mergeCells>
  <pageMargins left="0.25" right="0.25" top="0.75" bottom="0.75" header="0.3" footer="0.3"/>
  <pageSetup scale="46" fitToHeight="0" orientation="portrait" r:id="rId1"/>
  <headerFooter alignWithMargins="0">
    <oddHeader>&amp;C&amp;14&amp;A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zoomScaleNormal="100" zoomScaleSheetLayoutView="5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H13" sqref="H13:H15"/>
    </sheetView>
  </sheetViews>
  <sheetFormatPr defaultColWidth="15.85546875" defaultRowHeight="12.75" x14ac:dyDescent="0.2"/>
  <cols>
    <col min="1" max="1" width="68.42578125" style="100" customWidth="1"/>
    <col min="2" max="2" width="26.28515625" style="100" bestFit="1" customWidth="1"/>
    <col min="3" max="4" width="20.140625" style="114" customWidth="1"/>
    <col min="5" max="5" width="14.7109375" style="100" hidden="1" customWidth="1"/>
    <col min="6" max="6" width="14.140625" style="114" hidden="1" customWidth="1"/>
    <col min="7" max="7" width="15.85546875" style="114" customWidth="1"/>
    <col min="8" max="8" width="13" style="100" bestFit="1" customWidth="1"/>
    <col min="9" max="9" width="12.85546875" style="113" bestFit="1" customWidth="1"/>
    <col min="10" max="10" width="13.28515625" style="113" customWidth="1"/>
    <col min="11" max="16384" width="15.85546875" style="100"/>
  </cols>
  <sheetData>
    <row r="1" spans="1:18" ht="15.75" customHeight="1" x14ac:dyDescent="0.25">
      <c r="A1" s="130" t="str">
        <f>'Summary-Sommaire'!$A$1</f>
        <v>Status Report • Rapport de situation</v>
      </c>
      <c r="B1" s="31"/>
      <c r="C1" s="26"/>
      <c r="D1" s="26"/>
      <c r="E1" s="122" t="s">
        <v>45</v>
      </c>
      <c r="F1" s="122" t="s">
        <v>45</v>
      </c>
      <c r="G1" s="100"/>
      <c r="H1" s="95" t="s">
        <v>3</v>
      </c>
      <c r="I1" s="96">
        <f>'Summary-Sommaire'!H1</f>
        <v>44875</v>
      </c>
    </row>
    <row r="2" spans="1:18" ht="15.75" customHeight="1" x14ac:dyDescent="0.25">
      <c r="A2" s="130" t="str">
        <f>'Summary-Sommaire'!$A$2</f>
        <v>Filing of Financial Returns • Dépôts des rapports financiers</v>
      </c>
      <c r="B2" s="31"/>
      <c r="C2" s="26"/>
      <c r="D2" s="26"/>
      <c r="E2" s="125"/>
      <c r="F2" s="125"/>
      <c r="G2" s="3"/>
      <c r="I2" s="108"/>
    </row>
    <row r="3" spans="1:18" s="3" customFormat="1" ht="15.75" customHeight="1" x14ac:dyDescent="0.25">
      <c r="A3" s="86" t="str">
        <f>'Summary-Sommaire'!$A$3</f>
        <v>For the June 20, 2022 By-Elections • Pour les élections partielles du 20 juin 2022</v>
      </c>
      <c r="B3" s="32"/>
      <c r="C3" s="34"/>
      <c r="D3" s="34"/>
      <c r="E3" s="32"/>
      <c r="F3" s="34"/>
      <c r="G3" s="34"/>
    </row>
    <row r="4" spans="1:18" s="3" customFormat="1" ht="15.75" customHeight="1" x14ac:dyDescent="0.2">
      <c r="A4" s="3" t="s">
        <v>48</v>
      </c>
      <c r="C4" s="35"/>
      <c r="D4" s="35"/>
      <c r="F4" s="35"/>
      <c r="G4" s="35"/>
      <c r="H4" s="26"/>
    </row>
    <row r="5" spans="1:18" s="6" customFormat="1" ht="15.75" customHeight="1" x14ac:dyDescent="0.2">
      <c r="C5" s="36"/>
      <c r="D5" s="36"/>
      <c r="G5" s="36"/>
      <c r="H5" s="26"/>
    </row>
    <row r="6" spans="1:18" s="4" customFormat="1" ht="76.5" x14ac:dyDescent="0.2">
      <c r="A6" s="116"/>
      <c r="B6" s="26" t="s">
        <v>66</v>
      </c>
      <c r="C6" s="26" t="s">
        <v>67</v>
      </c>
      <c r="D6" s="26" t="s">
        <v>68</v>
      </c>
      <c r="E6" s="26" t="s">
        <v>69</v>
      </c>
      <c r="F6" s="26" t="s">
        <v>70</v>
      </c>
      <c r="G6" s="26" t="s">
        <v>71</v>
      </c>
      <c r="H6" s="26" t="s">
        <v>72</v>
      </c>
      <c r="I6" s="26" t="s">
        <v>73</v>
      </c>
      <c r="J6" s="121"/>
    </row>
    <row r="7" spans="1:18" s="10" customFormat="1" ht="15.75" customHeight="1" x14ac:dyDescent="0.2">
      <c r="A7" s="52" t="s">
        <v>20</v>
      </c>
      <c r="B7" s="79"/>
      <c r="C7" s="76"/>
      <c r="D7" s="76"/>
      <c r="E7" s="80"/>
      <c r="F7" s="76"/>
      <c r="G7" s="64"/>
      <c r="H7" s="81"/>
      <c r="I7" s="82"/>
      <c r="J7" s="43"/>
    </row>
    <row r="8" spans="1:18" s="10" customFormat="1" ht="15.75" customHeight="1" x14ac:dyDescent="0.2">
      <c r="A8" s="66" t="s">
        <v>65</v>
      </c>
      <c r="B8" s="100" t="s">
        <v>44</v>
      </c>
      <c r="C8" s="54"/>
      <c r="D8" s="84" t="s">
        <v>27</v>
      </c>
      <c r="E8" s="84" t="s">
        <v>27</v>
      </c>
      <c r="F8" s="84" t="s">
        <v>27</v>
      </c>
      <c r="G8" s="57">
        <f>DueDateEFRP</f>
        <v>44865</v>
      </c>
      <c r="H8" s="148">
        <v>44865</v>
      </c>
      <c r="I8" s="70" t="str">
        <f>IF(ISBLANK(DateFiled)," ",IF(DateFiled&gt;DueDate,"Late","On Time"))</f>
        <v>On Time</v>
      </c>
      <c r="J8" s="8"/>
    </row>
    <row r="9" spans="1:18" s="10" customFormat="1" ht="15.75" customHeight="1" x14ac:dyDescent="0.2">
      <c r="A9" s="66" t="s">
        <v>28</v>
      </c>
      <c r="B9" s="100" t="s">
        <v>44</v>
      </c>
      <c r="C9" s="54"/>
      <c r="D9" s="54"/>
      <c r="E9" s="54"/>
      <c r="F9" s="54"/>
      <c r="G9" s="57">
        <f>DueDateEFRP</f>
        <v>44865</v>
      </c>
      <c r="H9" s="148">
        <v>44865</v>
      </c>
      <c r="I9" s="70" t="str">
        <f>IF(ISBLANK(DateFiled)," ",IF(DateFiled&gt;DueDate,"Late","On Time"))</f>
        <v>On Time</v>
      </c>
      <c r="J9" s="8"/>
    </row>
    <row r="10" spans="1:18" s="13" customFormat="1" ht="15.75" customHeight="1" x14ac:dyDescent="0.2">
      <c r="A10" s="59" t="s">
        <v>5</v>
      </c>
      <c r="B10" s="60">
        <f>COUNTA(B8:B9)</f>
        <v>2</v>
      </c>
      <c r="C10" s="60"/>
      <c r="D10" s="60"/>
      <c r="E10" s="59"/>
      <c r="F10" s="60"/>
      <c r="G10" s="60"/>
      <c r="H10" s="60">
        <f>COUNTA(H8:H9)</f>
        <v>2</v>
      </c>
      <c r="I10" s="71"/>
      <c r="J10" s="12"/>
    </row>
    <row r="11" spans="1:18" s="9" customFormat="1" ht="15.75" customHeight="1" x14ac:dyDescent="0.2">
      <c r="A11" s="75"/>
      <c r="B11" s="76"/>
      <c r="C11" s="76"/>
      <c r="D11" s="76"/>
      <c r="E11" s="75"/>
      <c r="F11" s="76"/>
      <c r="G11" s="76"/>
      <c r="H11" s="76"/>
      <c r="I11" s="134"/>
      <c r="J11" s="135"/>
    </row>
    <row r="12" spans="1:18" s="4" customFormat="1" ht="15.75" customHeight="1" x14ac:dyDescent="0.2">
      <c r="A12" s="61" t="s">
        <v>7</v>
      </c>
      <c r="B12" s="61"/>
      <c r="C12" s="62"/>
      <c r="D12" s="62"/>
      <c r="E12" s="61"/>
      <c r="F12" s="62"/>
      <c r="G12" s="62"/>
      <c r="H12" s="62"/>
      <c r="I12" s="72"/>
      <c r="J12" s="7"/>
    </row>
    <row r="13" spans="1:18" s="42" customFormat="1" ht="15.75" customHeight="1" x14ac:dyDescent="0.2">
      <c r="A13" s="66" t="s">
        <v>65</v>
      </c>
      <c r="B13" s="100" t="s">
        <v>31</v>
      </c>
      <c r="C13" s="64">
        <v>44641</v>
      </c>
      <c r="D13" s="64">
        <v>44661</v>
      </c>
      <c r="E13" s="143">
        <f>ConventionDate+30</f>
        <v>44691</v>
      </c>
      <c r="F13" s="132" t="b">
        <f>AND(PreliminaryDueDate&gt;=WritDay,PreliminaryDueDate&lt;=ReturnWritDay)</f>
        <v>0</v>
      </c>
      <c r="G13" s="64">
        <f t="shared" ref="G13:G16" si="0">IF(ISBLANK(ConventionDate)," ",IF(DueDuringElectionPeriod=FALSE,PreliminaryDueDate,ElectionDay+90))</f>
        <v>44691</v>
      </c>
      <c r="H13" s="57"/>
      <c r="I13" s="70" t="str">
        <f t="shared" ref="I13:I16" si="1">IF(ISBLANK(DateFiled)," ",IF(DateFiled&gt;DueDate,"Late","On Time"))</f>
        <v xml:space="preserve"> </v>
      </c>
      <c r="J13" s="8"/>
      <c r="K13" s="9"/>
      <c r="L13" s="9"/>
      <c r="M13" s="8"/>
      <c r="N13" s="9"/>
      <c r="O13" s="9"/>
      <c r="P13" s="8"/>
      <c r="Q13" s="9"/>
      <c r="R13" s="9"/>
    </row>
    <row r="14" spans="1:18" s="42" customFormat="1" ht="15.75" customHeight="1" x14ac:dyDescent="0.2">
      <c r="A14" s="66" t="s">
        <v>65</v>
      </c>
      <c r="B14" s="100" t="s">
        <v>32</v>
      </c>
      <c r="C14" s="64">
        <v>44651</v>
      </c>
      <c r="D14" s="64">
        <v>44661</v>
      </c>
      <c r="E14" s="143">
        <f>ConventionDate+30</f>
        <v>44691</v>
      </c>
      <c r="F14" s="132" t="b">
        <f t="shared" ref="F14:F16" si="2">AND(PreliminaryDueDate&gt;=WritDay,PreliminaryDueDate&lt;=ReturnWritDay)</f>
        <v>0</v>
      </c>
      <c r="G14" s="64">
        <f t="shared" si="0"/>
        <v>44691</v>
      </c>
      <c r="H14" s="57">
        <v>44698</v>
      </c>
      <c r="I14" s="70" t="str">
        <f t="shared" si="1"/>
        <v>Late</v>
      </c>
      <c r="J14" s="8"/>
      <c r="K14" s="9"/>
      <c r="L14" s="9"/>
      <c r="M14" s="8"/>
      <c r="N14" s="9"/>
      <c r="O14" s="9"/>
      <c r="P14" s="8"/>
      <c r="Q14" s="9"/>
      <c r="R14" s="9"/>
    </row>
    <row r="15" spans="1:18" s="42" customFormat="1" ht="15.75" customHeight="1" x14ac:dyDescent="0.2">
      <c r="A15" s="66" t="s">
        <v>28</v>
      </c>
      <c r="B15" s="100" t="s">
        <v>30</v>
      </c>
      <c r="C15" s="64">
        <v>44634</v>
      </c>
      <c r="D15" s="64">
        <v>44660</v>
      </c>
      <c r="E15" s="143">
        <f>ConventionDate+30</f>
        <v>44690</v>
      </c>
      <c r="F15" s="132" t="b">
        <f t="shared" si="2"/>
        <v>0</v>
      </c>
      <c r="G15" s="64">
        <f t="shared" si="0"/>
        <v>44690</v>
      </c>
      <c r="H15" s="57">
        <v>44684</v>
      </c>
      <c r="I15" s="70" t="str">
        <f t="shared" si="1"/>
        <v>On Time</v>
      </c>
      <c r="J15" s="8"/>
      <c r="K15" s="9"/>
      <c r="L15" s="9"/>
      <c r="M15" s="8"/>
      <c r="N15" s="9"/>
      <c r="O15" s="9"/>
      <c r="P15" s="8"/>
      <c r="Q15" s="9"/>
      <c r="R15" s="9"/>
    </row>
    <row r="16" spans="1:18" s="42" customFormat="1" ht="15.75" customHeight="1" x14ac:dyDescent="0.2">
      <c r="A16" s="66" t="s">
        <v>28</v>
      </c>
      <c r="B16" s="100" t="s">
        <v>29</v>
      </c>
      <c r="C16" s="64">
        <v>44634</v>
      </c>
      <c r="D16" s="64">
        <v>44660</v>
      </c>
      <c r="E16" s="143">
        <f>ConventionDate+30</f>
        <v>44690</v>
      </c>
      <c r="F16" s="132" t="b">
        <f t="shared" si="2"/>
        <v>0</v>
      </c>
      <c r="G16" s="64">
        <f t="shared" si="0"/>
        <v>44690</v>
      </c>
      <c r="H16" s="57"/>
      <c r="I16" s="70" t="str">
        <f t="shared" si="1"/>
        <v xml:space="preserve"> </v>
      </c>
      <c r="J16" s="8"/>
      <c r="K16" s="9"/>
      <c r="L16" s="9"/>
      <c r="M16" s="8"/>
      <c r="N16" s="9"/>
      <c r="O16" s="9"/>
      <c r="P16" s="8"/>
      <c r="Q16" s="9"/>
      <c r="R16" s="9"/>
    </row>
    <row r="17" spans="1:18" s="13" customFormat="1" ht="15.75" customHeight="1" x14ac:dyDescent="0.2">
      <c r="A17" s="59" t="s">
        <v>5</v>
      </c>
      <c r="B17" s="60">
        <f>COUNTA(B13:B16)</f>
        <v>4</v>
      </c>
      <c r="C17" s="60"/>
      <c r="D17" s="60"/>
      <c r="E17" s="59"/>
      <c r="F17" s="60"/>
      <c r="G17" s="60"/>
      <c r="H17" s="60">
        <f>COUNTA(H13:H16)</f>
        <v>2</v>
      </c>
      <c r="I17" s="67"/>
      <c r="J17" s="14"/>
    </row>
    <row r="18" spans="1:18" s="9" customFormat="1" ht="15.75" customHeight="1" x14ac:dyDescent="0.2">
      <c r="A18" s="75"/>
      <c r="B18" s="76"/>
      <c r="C18" s="76"/>
      <c r="D18" s="76"/>
      <c r="E18" s="75"/>
      <c r="F18" s="76"/>
      <c r="G18" s="76"/>
      <c r="H18" s="76"/>
      <c r="I18" s="77"/>
      <c r="J18" s="43"/>
    </row>
    <row r="19" spans="1:18" s="9" customFormat="1" ht="15.75" customHeight="1" x14ac:dyDescent="0.2">
      <c r="A19" s="61" t="s">
        <v>24</v>
      </c>
      <c r="B19" s="61"/>
      <c r="C19" s="62"/>
      <c r="D19" s="62"/>
      <c r="E19" s="61"/>
      <c r="F19" s="62"/>
      <c r="G19" s="62"/>
      <c r="H19" s="62"/>
      <c r="I19" s="72"/>
      <c r="J19" s="8"/>
    </row>
    <row r="20" spans="1:18" s="9" customFormat="1" ht="15.75" customHeight="1" x14ac:dyDescent="0.2">
      <c r="A20" s="66" t="s">
        <v>65</v>
      </c>
      <c r="B20" s="101" t="s">
        <v>35</v>
      </c>
      <c r="C20" s="68"/>
      <c r="D20" s="91"/>
      <c r="E20" s="85">
        <v>44732</v>
      </c>
      <c r="F20" s="85">
        <v>44732</v>
      </c>
      <c r="G20" s="57">
        <f>DueDateEFRC</f>
        <v>44804</v>
      </c>
      <c r="H20" s="57">
        <v>44804</v>
      </c>
      <c r="I20" s="70" t="str">
        <f>IF(ISBLANK(DateFiled)," ",IF(DateFiled&gt;DueDate,"Late","On Time"))</f>
        <v>On Time</v>
      </c>
      <c r="J20" s="8"/>
    </row>
    <row r="21" spans="1:18" s="42" customFormat="1" ht="15.75" customHeight="1" x14ac:dyDescent="0.2">
      <c r="A21" s="66" t="s">
        <v>28</v>
      </c>
      <c r="B21" s="100" t="s">
        <v>36</v>
      </c>
      <c r="C21" s="91"/>
      <c r="D21" s="91"/>
      <c r="E21" s="92"/>
      <c r="F21" s="91"/>
      <c r="G21" s="64">
        <f>DueDateEFRC</f>
        <v>44804</v>
      </c>
      <c r="H21" s="57">
        <v>44804</v>
      </c>
      <c r="I21" s="70" t="str">
        <f t="shared" ref="I21" si="3">IF(ISBLANK(DateFiled)," ",IF(DateFiled&gt;DueDate,"Late","On Time"))</f>
        <v>On Time</v>
      </c>
      <c r="J21" s="8"/>
      <c r="K21" s="9"/>
      <c r="L21" s="9"/>
      <c r="M21" s="8"/>
      <c r="N21" s="9"/>
      <c r="O21" s="9"/>
      <c r="P21" s="8"/>
      <c r="Q21" s="9"/>
      <c r="R21" s="9"/>
    </row>
    <row r="22" spans="1:18" s="110" customFormat="1" ht="15.75" customHeight="1" x14ac:dyDescent="0.2">
      <c r="A22" s="11" t="s">
        <v>5</v>
      </c>
      <c r="B22" s="19">
        <f>COUNTA(B20:B21)</f>
        <v>2</v>
      </c>
      <c r="C22" s="19"/>
      <c r="D22" s="19"/>
      <c r="E22" s="11"/>
      <c r="F22" s="19"/>
      <c r="G22" s="19"/>
      <c r="H22" s="19">
        <f>COUNTA(H20:H21)</f>
        <v>2</v>
      </c>
      <c r="I22" s="14" t="s">
        <v>27</v>
      </c>
      <c r="J22" s="109"/>
    </row>
    <row r="23" spans="1:18" s="140" customFormat="1" ht="15.75" customHeight="1" x14ac:dyDescent="0.2">
      <c r="A23" s="136"/>
      <c r="B23" s="137"/>
      <c r="C23" s="137"/>
      <c r="D23" s="137"/>
      <c r="E23" s="136"/>
      <c r="F23" s="137"/>
      <c r="G23" s="137"/>
      <c r="H23" s="137"/>
      <c r="I23" s="138"/>
      <c r="J23" s="139"/>
    </row>
    <row r="24" spans="1:18" s="112" customFormat="1" ht="15.75" customHeight="1" thickBot="1" x14ac:dyDescent="0.25">
      <c r="A24" s="15" t="s">
        <v>77</v>
      </c>
      <c r="B24" s="29">
        <f>B10+B17+B22</f>
        <v>8</v>
      </c>
      <c r="C24" s="29"/>
      <c r="D24" s="29"/>
      <c r="E24" s="15"/>
      <c r="F24" s="29"/>
      <c r="G24" s="29"/>
      <c r="H24" s="29">
        <f>H10+H17+H22</f>
        <v>6</v>
      </c>
      <c r="I24" s="16" t="s">
        <v>27</v>
      </c>
      <c r="J24" s="111"/>
    </row>
    <row r="25" spans="1:18" ht="15.75" customHeight="1" thickBot="1" x14ac:dyDescent="0.25">
      <c r="A25" s="45" t="s">
        <v>64</v>
      </c>
      <c r="B25" s="45"/>
      <c r="C25" s="37"/>
      <c r="D25" s="37"/>
      <c r="E25" s="45"/>
      <c r="F25" s="37"/>
      <c r="G25" s="37"/>
      <c r="H25" s="46">
        <f>H24/B24</f>
        <v>0.75</v>
      </c>
      <c r="I25" s="43"/>
    </row>
    <row r="26" spans="1:18" ht="15.75" customHeight="1" x14ac:dyDescent="0.2"/>
    <row r="27" spans="1:18" ht="15.75" customHeight="1" x14ac:dyDescent="0.2"/>
    <row r="28" spans="1:18" ht="15.75" customHeight="1" x14ac:dyDescent="0.2">
      <c r="I28" s="102"/>
    </row>
    <row r="29" spans="1:18" ht="15.75" customHeight="1" x14ac:dyDescent="0.2">
      <c r="I29" s="103"/>
    </row>
    <row r="30" spans="1:18" ht="15.75" customHeight="1" x14ac:dyDescent="0.2">
      <c r="I30" s="104"/>
    </row>
    <row r="31" spans="1:18" ht="15.75" customHeight="1" x14ac:dyDescent="0.2">
      <c r="K31" s="102"/>
    </row>
    <row r="32" spans="1:18" ht="15.75" customHeight="1" x14ac:dyDescent="0.2">
      <c r="C32" s="105"/>
      <c r="K32" s="103"/>
    </row>
    <row r="33" spans="11:11" ht="15.75" customHeight="1" x14ac:dyDescent="0.2">
      <c r="K33" s="104"/>
    </row>
  </sheetData>
  <sortState xmlns:xlrd2="http://schemas.microsoft.com/office/spreadsheetml/2017/richdata2" ref="A30:Z31">
    <sortCondition ref="A30"/>
  </sortState>
  <phoneticPr fontId="3" type="noConversion"/>
  <conditionalFormatting sqref="I7:I12 I17:I20">
    <cfRule type="containsText" dxfId="41" priority="52" operator="containsText" text="On Time">
      <formula>NOT(ISERROR(SEARCH("On Time",I7)))</formula>
    </cfRule>
    <cfRule type="containsText" dxfId="40" priority="53" operator="containsText" text="Late">
      <formula>NOT(ISERROR(SEARCH("Late",I7)))</formula>
    </cfRule>
  </conditionalFormatting>
  <conditionalFormatting sqref="I13:I16">
    <cfRule type="containsText" dxfId="39" priority="13" operator="containsText" text="On Time">
      <formula>NOT(ISERROR(SEARCH("On Time",I13)))</formula>
    </cfRule>
    <cfRule type="containsText" dxfId="38" priority="14" operator="containsText" text="Late">
      <formula>NOT(ISERROR(SEARCH("Late",I13)))</formula>
    </cfRule>
  </conditionalFormatting>
  <conditionalFormatting sqref="I13:I16">
    <cfRule type="containsText" dxfId="37" priority="11" operator="containsText" text="On Time">
      <formula>NOT(ISERROR(SEARCH("On Time",I13)))</formula>
    </cfRule>
    <cfRule type="containsText" dxfId="36" priority="12" operator="containsText" text="Late">
      <formula>NOT(ISERROR(SEARCH("Late",I13)))</formula>
    </cfRule>
  </conditionalFormatting>
  <conditionalFormatting sqref="I21">
    <cfRule type="containsText" dxfId="35" priority="3" operator="containsText" text="On Time">
      <formula>NOT(ISERROR(SEARCH("On Time",I21)))</formula>
    </cfRule>
    <cfRule type="containsText" dxfId="34" priority="4" operator="containsText" text="Late">
      <formula>NOT(ISERROR(SEARCH("Late",I21)))</formula>
    </cfRule>
  </conditionalFormatting>
  <conditionalFormatting sqref="I21">
    <cfRule type="containsText" dxfId="33" priority="1" operator="containsText" text="On Time">
      <formula>NOT(ISERROR(SEARCH("On Time",I21)))</formula>
    </cfRule>
    <cfRule type="containsText" dxfId="32" priority="2" operator="containsText" text="Late">
      <formula>NOT(ISERROR(SEARCH("Late",I21)))</formula>
    </cfRule>
  </conditionalFormatting>
  <pageMargins left="0.25" right="0.25" top="0.75" bottom="0.75" header="0.3" footer="0.3"/>
  <pageSetup paperSize="5" scale="53" fitToHeight="0" orientation="portrait" r:id="rId1"/>
  <headerFooter alignWithMargins="0">
    <oddHeader>&amp;C&amp;14Liberal / Libéral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2"/>
  <sheetViews>
    <sheetView zoomScaleNormal="100" zoomScaleSheetLayoutView="10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15.85546875" defaultRowHeight="12.75" x14ac:dyDescent="0.2"/>
  <cols>
    <col min="1" max="1" width="90.28515625" style="100" bestFit="1" customWidth="1"/>
    <col min="2" max="2" width="20.85546875" style="100" customWidth="1"/>
    <col min="3" max="3" width="18.28515625" style="114" customWidth="1"/>
    <col min="4" max="4" width="14.42578125" style="114" bestFit="1" customWidth="1"/>
    <col min="5" max="5" width="15.7109375" style="100" hidden="1" customWidth="1"/>
    <col min="6" max="6" width="18.42578125" style="114" hidden="1" customWidth="1"/>
    <col min="7" max="7" width="18.42578125" style="114" customWidth="1"/>
    <col min="8" max="8" width="13" style="100" bestFit="1" customWidth="1"/>
    <col min="9" max="9" width="12.85546875" style="113" bestFit="1" customWidth="1"/>
    <col min="10" max="10" width="13.28515625" style="113" customWidth="1"/>
    <col min="11" max="16384" width="15.85546875" style="100"/>
  </cols>
  <sheetData>
    <row r="1" spans="1:18" ht="26.25" x14ac:dyDescent="0.25">
      <c r="A1" s="130" t="str">
        <f>'Summary-Sommaire'!$A$1</f>
        <v>Status Report • Rapport de situation</v>
      </c>
      <c r="B1" s="31"/>
      <c r="C1" s="26"/>
      <c r="D1" s="26"/>
      <c r="E1" s="122" t="s">
        <v>45</v>
      </c>
      <c r="F1" s="122" t="s">
        <v>45</v>
      </c>
      <c r="G1" s="3"/>
      <c r="H1" s="95" t="s">
        <v>3</v>
      </c>
      <c r="I1" s="96">
        <f>'Summary-Sommaire'!H1</f>
        <v>44875</v>
      </c>
    </row>
    <row r="2" spans="1:18" ht="15.75" customHeight="1" x14ac:dyDescent="0.25">
      <c r="A2" s="130" t="str">
        <f>'Summary-Sommaire'!$A$2</f>
        <v>Filing of Financial Returns • Dépôts des rapports financiers</v>
      </c>
      <c r="B2" s="31"/>
      <c r="C2" s="26"/>
      <c r="D2" s="26"/>
      <c r="E2" s="125"/>
      <c r="F2" s="125"/>
      <c r="G2" s="3"/>
      <c r="I2" s="108"/>
    </row>
    <row r="3" spans="1:18" s="3" customFormat="1" ht="18" x14ac:dyDescent="0.25">
      <c r="A3" s="86" t="str">
        <f>'Summary-Sommaire'!$A$3</f>
        <v>For the June 20, 2022 By-Elections • Pour les élections partielles du 20 juin 2022</v>
      </c>
      <c r="B3" s="32"/>
      <c r="C3" s="34"/>
      <c r="D3" s="34"/>
      <c r="E3" s="32"/>
      <c r="F3" s="34"/>
      <c r="G3" s="34"/>
    </row>
    <row r="4" spans="1:18" s="3" customFormat="1" ht="18" customHeight="1" x14ac:dyDescent="0.2">
      <c r="A4" s="31" t="s">
        <v>49</v>
      </c>
      <c r="C4" s="35"/>
      <c r="D4" s="35"/>
      <c r="F4" s="35"/>
      <c r="G4" s="35"/>
      <c r="H4" s="26"/>
    </row>
    <row r="5" spans="1:18" s="117" customFormat="1" x14ac:dyDescent="0.2">
      <c r="A5" s="116"/>
      <c r="B5" s="26"/>
      <c r="C5" s="26"/>
      <c r="D5" s="26"/>
      <c r="E5" s="26"/>
      <c r="F5" s="26"/>
      <c r="G5" s="26"/>
      <c r="H5" s="26"/>
      <c r="I5" s="26"/>
      <c r="J5" s="121"/>
    </row>
    <row r="6" spans="1:18" s="4" customFormat="1" ht="63.75" x14ac:dyDescent="0.2">
      <c r="A6" s="116"/>
      <c r="B6" s="26" t="str">
        <f>LIB!B6</f>
        <v>Name /
Nom</v>
      </c>
      <c r="C6" s="26" t="str">
        <f>LIB!C6</f>
        <v>Date of Registration /
Date d'enregistrement</v>
      </c>
      <c r="D6" s="26" t="str">
        <f>LIB!D6</f>
        <v>Date of Convention /
Date du congrès</v>
      </c>
      <c r="E6" s="26" t="str">
        <f>LIB!E6</f>
        <v>Preliminary Due date
Date dû préliminaire</v>
      </c>
      <c r="F6" s="26" t="str">
        <f>LIB!F6</f>
        <v>Due during election period?
Dû au cours de la période électorale?</v>
      </c>
      <c r="G6" s="26" t="str">
        <f>LIB!G6</f>
        <v>Due date /
Date limite</v>
      </c>
      <c r="H6" s="26" t="str">
        <f>LIB!H6</f>
        <v>Date Filed /
Date déposé</v>
      </c>
      <c r="I6" s="26" t="str">
        <f>LIB!I6</f>
        <v>Status / 
Situation</v>
      </c>
      <c r="J6" s="121"/>
    </row>
    <row r="7" spans="1:18" s="10" customFormat="1" ht="15.75" customHeight="1" x14ac:dyDescent="0.2">
      <c r="A7" s="39" t="s">
        <v>20</v>
      </c>
      <c r="B7" s="78" t="s">
        <v>27</v>
      </c>
      <c r="C7" s="56"/>
      <c r="D7" s="56"/>
      <c r="E7" s="55"/>
      <c r="F7" s="56"/>
      <c r="G7" s="57" t="s">
        <v>27</v>
      </c>
      <c r="H7" s="58" t="s">
        <v>27</v>
      </c>
      <c r="I7" s="8" t="s">
        <v>27</v>
      </c>
      <c r="J7" s="8"/>
    </row>
    <row r="8" spans="1:18" s="10" customFormat="1" ht="15.75" customHeight="1" x14ac:dyDescent="0.2">
      <c r="A8" s="66" t="str">
        <f>+LIB!A8</f>
        <v>9 - Miramichi Bay-Neguac / Baie-de-Miramichi-Néguac</v>
      </c>
      <c r="B8" s="100" t="s">
        <v>79</v>
      </c>
      <c r="C8" s="54"/>
      <c r="D8" s="54"/>
      <c r="E8" s="54"/>
      <c r="F8" s="54"/>
      <c r="G8" s="57">
        <f>DueDateEFRP</f>
        <v>44865</v>
      </c>
      <c r="H8" s="57">
        <v>44837</v>
      </c>
      <c r="I8" s="70" t="str">
        <f>IF(ISBLANK(DateFiled)," ",IF(DateFiled&gt;DueDate,"Late","On Time"))</f>
        <v>On Time</v>
      </c>
      <c r="J8" s="8"/>
    </row>
    <row r="9" spans="1:18" s="10" customFormat="1" ht="15.75" customHeight="1" x14ac:dyDescent="0.2">
      <c r="A9" s="66" t="str">
        <f>+LIB!A9</f>
        <v>11 - Southwest Miramichi-Bay du Vin / Miramichi-Sud-Ouest-Baie-du-Vin</v>
      </c>
      <c r="B9" s="100" t="s">
        <v>79</v>
      </c>
      <c r="C9" s="54"/>
      <c r="D9" s="54"/>
      <c r="E9" s="54"/>
      <c r="F9" s="54"/>
      <c r="G9" s="57">
        <f>DueDateEFRP</f>
        <v>44865</v>
      </c>
      <c r="H9" s="57">
        <v>44839</v>
      </c>
      <c r="I9" s="70" t="str">
        <f>IF(ISBLANK(DateFiled)," ",IF(DateFiled&gt;DueDate,"Late","On Time"))</f>
        <v>On Time</v>
      </c>
      <c r="J9" s="8"/>
    </row>
    <row r="10" spans="1:18" s="13" customFormat="1" ht="15.75" customHeight="1" x14ac:dyDescent="0.2">
      <c r="A10" s="59" t="s">
        <v>5</v>
      </c>
      <c r="B10" s="60">
        <f>COUNTA(B8:B9)</f>
        <v>2</v>
      </c>
      <c r="C10" s="60"/>
      <c r="D10" s="60"/>
      <c r="E10" s="59"/>
      <c r="F10" s="60"/>
      <c r="G10" s="60"/>
      <c r="H10" s="60">
        <f>COUNTA(H8:H9)</f>
        <v>2</v>
      </c>
      <c r="I10" s="71"/>
      <c r="J10" s="12"/>
    </row>
    <row r="11" spans="1:18" s="9" customFormat="1" ht="15.75" customHeight="1" x14ac:dyDescent="0.2">
      <c r="A11" s="75"/>
      <c r="B11" s="76"/>
      <c r="C11" s="76"/>
      <c r="D11" s="76"/>
      <c r="E11" s="75"/>
      <c r="F11" s="76"/>
      <c r="G11" s="76"/>
      <c r="H11" s="76"/>
      <c r="I11" s="134"/>
      <c r="J11" s="135"/>
    </row>
    <row r="12" spans="1:18" s="4" customFormat="1" ht="15.75" customHeight="1" x14ac:dyDescent="0.2">
      <c r="A12" s="61" t="s">
        <v>7</v>
      </c>
      <c r="B12" s="61"/>
      <c r="C12" s="62"/>
      <c r="D12" s="62"/>
      <c r="E12" s="61"/>
      <c r="F12" s="62"/>
      <c r="G12" s="62"/>
      <c r="H12" s="62"/>
      <c r="I12" s="72"/>
      <c r="J12" s="7"/>
    </row>
    <row r="13" spans="1:18" s="42" customFormat="1" ht="15.75" customHeight="1" x14ac:dyDescent="0.2">
      <c r="A13" s="66" t="str">
        <f>+LIB!A13</f>
        <v>9 - Miramichi Bay-Neguac / Baie-de-Miramichi-Néguac</v>
      </c>
      <c r="B13" s="9" t="s">
        <v>37</v>
      </c>
      <c r="C13" s="8"/>
      <c r="D13" s="64">
        <v>44664</v>
      </c>
      <c r="E13" s="143">
        <f>ConventionDate+30</f>
        <v>44694</v>
      </c>
      <c r="F13" s="132" t="b">
        <f>AND(PreliminaryDueDate&gt;=WritDay,PreliminaryDueDate&lt;=ReturnWritDay)</f>
        <v>1</v>
      </c>
      <c r="G13" s="64">
        <f t="shared" ref="G13:G14" si="0">IF(ISBLANK(ConventionDate)," ",IF(DueDuringElectionPeriod=FALSE,PreliminaryDueDate,ElectionDay+90))</f>
        <v>44822</v>
      </c>
      <c r="H13" s="57"/>
      <c r="I13" s="70" t="str">
        <f t="shared" ref="I13:I14" si="1">IF(ISBLANK(DateFiled)," ",IF(DateFiled&gt;DueDate,"Late","On Time"))</f>
        <v xml:space="preserve"> </v>
      </c>
      <c r="J13" s="8"/>
      <c r="K13" s="9"/>
      <c r="L13" s="9"/>
      <c r="M13" s="8"/>
      <c r="N13" s="9"/>
      <c r="O13" s="9"/>
      <c r="P13" s="8"/>
      <c r="Q13" s="9"/>
      <c r="R13" s="9"/>
    </row>
    <row r="14" spans="1:18" s="42" customFormat="1" ht="15.75" customHeight="1" x14ac:dyDescent="0.2">
      <c r="A14" s="66" t="str">
        <f>+LIB!A15</f>
        <v>11 - Southwest Miramichi-Bay du Vin / Miramichi-Sud-Ouest-Baie-du-Vin</v>
      </c>
      <c r="B14" s="9" t="s">
        <v>33</v>
      </c>
      <c r="C14" s="8"/>
      <c r="D14" s="64">
        <v>44674</v>
      </c>
      <c r="E14" s="143">
        <f>ConventionDate+30</f>
        <v>44704</v>
      </c>
      <c r="F14" s="132" t="b">
        <f t="shared" ref="F14" si="2">AND(PreliminaryDueDate&gt;=WritDay,PreliminaryDueDate&lt;=ReturnWritDay)</f>
        <v>1</v>
      </c>
      <c r="G14" s="64">
        <f t="shared" si="0"/>
        <v>44822</v>
      </c>
      <c r="H14" s="57"/>
      <c r="I14" s="70" t="str">
        <f t="shared" si="1"/>
        <v xml:space="preserve"> </v>
      </c>
      <c r="J14" s="8"/>
      <c r="K14" s="9"/>
      <c r="L14" s="9"/>
      <c r="M14" s="8"/>
      <c r="N14" s="9"/>
      <c r="O14" s="9"/>
      <c r="P14" s="8"/>
      <c r="Q14" s="9"/>
      <c r="R14" s="9"/>
    </row>
    <row r="15" spans="1:18" s="13" customFormat="1" ht="15.75" customHeight="1" x14ac:dyDescent="0.2">
      <c r="A15" s="59" t="s">
        <v>5</v>
      </c>
      <c r="B15" s="60">
        <f>COUNTA(B13:B14)</f>
        <v>2</v>
      </c>
      <c r="C15" s="60"/>
      <c r="D15" s="60"/>
      <c r="E15" s="59"/>
      <c r="F15" s="60"/>
      <c r="G15" s="60"/>
      <c r="H15" s="60">
        <f>COUNTA(H13:H14)</f>
        <v>0</v>
      </c>
      <c r="I15" s="67"/>
      <c r="J15" s="14"/>
    </row>
    <row r="16" spans="1:18" s="9" customFormat="1" ht="15.75" customHeight="1" x14ac:dyDescent="0.2">
      <c r="A16" s="75"/>
      <c r="B16" s="76"/>
      <c r="C16" s="76"/>
      <c r="D16" s="76"/>
      <c r="E16" s="75"/>
      <c r="F16" s="76"/>
      <c r="G16" s="76"/>
      <c r="H16" s="76"/>
      <c r="I16" s="77"/>
      <c r="J16" s="43"/>
    </row>
    <row r="17" spans="1:18" s="9" customFormat="1" ht="15.75" customHeight="1" x14ac:dyDescent="0.2">
      <c r="A17" s="61" t="s">
        <v>24</v>
      </c>
      <c r="B17" s="61"/>
      <c r="C17" s="62"/>
      <c r="D17" s="62"/>
      <c r="E17" s="61"/>
      <c r="F17" s="62"/>
      <c r="G17" s="62"/>
      <c r="H17" s="62"/>
      <c r="I17" s="72"/>
      <c r="J17" s="8"/>
    </row>
    <row r="18" spans="1:18" s="9" customFormat="1" ht="15.75" customHeight="1" x14ac:dyDescent="0.2">
      <c r="A18" s="63" t="str">
        <f>+LIB!A20</f>
        <v>9 - Miramichi Bay-Neguac / Baie-de-Miramichi-Néguac</v>
      </c>
      <c r="B18" s="101" t="s">
        <v>37</v>
      </c>
      <c r="C18" s="68"/>
      <c r="D18" s="91"/>
      <c r="E18" s="85">
        <v>44732</v>
      </c>
      <c r="F18" s="85">
        <v>44732</v>
      </c>
      <c r="G18" s="57">
        <f>DueDateEFRC</f>
        <v>44804</v>
      </c>
      <c r="H18" s="57">
        <v>44791</v>
      </c>
      <c r="I18" s="70" t="str">
        <f t="shared" ref="I18:I19" si="3">IF(ISBLANK(DateFiled)," ",IF(DateFiled&gt;DueDate,"Late","On Time"))</f>
        <v>On Time</v>
      </c>
      <c r="J18" s="8"/>
    </row>
    <row r="19" spans="1:18" s="42" customFormat="1" ht="15.75" customHeight="1" x14ac:dyDescent="0.2">
      <c r="A19" s="66" t="str">
        <f>+LIB!A21</f>
        <v>11 - Southwest Miramichi-Bay du Vin / Miramichi-Sud-Ouest-Baie-du-Vin</v>
      </c>
      <c r="B19" s="9" t="s">
        <v>38</v>
      </c>
      <c r="C19" s="115"/>
      <c r="D19" s="91"/>
      <c r="E19" s="92"/>
      <c r="F19" s="91"/>
      <c r="G19" s="64">
        <f>DueDateEFRC</f>
        <v>44804</v>
      </c>
      <c r="H19" s="57">
        <v>44852</v>
      </c>
      <c r="I19" s="70" t="str">
        <f t="shared" si="3"/>
        <v>Late</v>
      </c>
      <c r="J19" s="8"/>
      <c r="K19" s="9"/>
      <c r="L19" s="9"/>
      <c r="M19" s="8"/>
      <c r="N19" s="9"/>
      <c r="O19" s="9"/>
      <c r="P19" s="8"/>
      <c r="Q19" s="9"/>
      <c r="R19" s="9"/>
    </row>
    <row r="20" spans="1:18" s="110" customFormat="1" ht="15.75" customHeight="1" x14ac:dyDescent="0.2">
      <c r="A20" s="11" t="s">
        <v>5</v>
      </c>
      <c r="B20" s="19">
        <f>COUNTA(B18:B19)</f>
        <v>2</v>
      </c>
      <c r="C20" s="19"/>
      <c r="D20" s="19"/>
      <c r="E20" s="11"/>
      <c r="F20" s="19"/>
      <c r="G20" s="19"/>
      <c r="H20" s="19">
        <f>COUNTA(H18:H19)</f>
        <v>2</v>
      </c>
      <c r="I20" s="14" t="s">
        <v>27</v>
      </c>
      <c r="J20" s="109"/>
    </row>
    <row r="21" spans="1:18" s="140" customFormat="1" ht="15.75" customHeight="1" x14ac:dyDescent="0.2">
      <c r="A21" s="136"/>
      <c r="B21" s="137"/>
      <c r="C21" s="137"/>
      <c r="D21" s="137"/>
      <c r="E21" s="136"/>
      <c r="F21" s="137"/>
      <c r="G21" s="137"/>
      <c r="H21" s="137"/>
      <c r="I21" s="138"/>
      <c r="J21" s="139"/>
    </row>
    <row r="22" spans="1:18" s="112" customFormat="1" ht="15.75" customHeight="1" thickBot="1" x14ac:dyDescent="0.25">
      <c r="A22" s="15" t="s">
        <v>77</v>
      </c>
      <c r="B22" s="29">
        <f>B10+B15+B20</f>
        <v>6</v>
      </c>
      <c r="C22" s="29"/>
      <c r="D22" s="29"/>
      <c r="E22" s="15"/>
      <c r="F22" s="29"/>
      <c r="G22" s="29"/>
      <c r="H22" s="29">
        <f>H10+H15+H20</f>
        <v>4</v>
      </c>
      <c r="I22" s="16" t="s">
        <v>27</v>
      </c>
      <c r="J22" s="111"/>
    </row>
    <row r="23" spans="1:18" ht="15.75" customHeight="1" thickBot="1" x14ac:dyDescent="0.25">
      <c r="A23" s="45" t="s">
        <v>64</v>
      </c>
      <c r="B23" s="45"/>
      <c r="C23" s="37"/>
      <c r="D23" s="37"/>
      <c r="E23" s="45"/>
      <c r="F23" s="37"/>
      <c r="G23" s="37"/>
      <c r="H23" s="46">
        <f>H22/B22</f>
        <v>0.66666666666666663</v>
      </c>
      <c r="I23" s="43"/>
    </row>
    <row r="24" spans="1:18" ht="15.75" customHeight="1" x14ac:dyDescent="0.2"/>
    <row r="25" spans="1:18" ht="15.75" customHeight="1" x14ac:dyDescent="0.2"/>
    <row r="26" spans="1:18" ht="15.75" customHeight="1" x14ac:dyDescent="0.2"/>
    <row r="27" spans="1:18" ht="15.75" customHeight="1" x14ac:dyDescent="0.2"/>
    <row r="28" spans="1:18" ht="15.75" customHeight="1" x14ac:dyDescent="0.2"/>
    <row r="29" spans="1:18" ht="15.75" customHeight="1" x14ac:dyDescent="0.2"/>
    <row r="30" spans="1:18" ht="15.75" customHeight="1" x14ac:dyDescent="0.2"/>
    <row r="31" spans="1:18" ht="15.75" customHeight="1" x14ac:dyDescent="0.2"/>
    <row r="32" spans="1:18" ht="15.75" customHeight="1" x14ac:dyDescent="0.2"/>
  </sheetData>
  <conditionalFormatting sqref="I7:I18">
    <cfRule type="containsText" dxfId="31" priority="17" operator="containsText" text="On Time">
      <formula>NOT(ISERROR(SEARCH("On Time",I7)))</formula>
    </cfRule>
    <cfRule type="containsText" dxfId="30" priority="18" operator="containsText" text="Late">
      <formula>NOT(ISERROR(SEARCH("Late",I7)))</formula>
    </cfRule>
  </conditionalFormatting>
  <conditionalFormatting sqref="I19">
    <cfRule type="containsText" dxfId="29" priority="1" operator="containsText" text="On Time">
      <formula>NOT(ISERROR(SEARCH("On Time",I19)))</formula>
    </cfRule>
    <cfRule type="containsText" dxfId="28" priority="2" operator="containsText" text="Late">
      <formula>NOT(ISERROR(SEARCH("Late",I19)))</formula>
    </cfRule>
  </conditionalFormatting>
  <pageMargins left="0.25" right="0.25" top="0.75" bottom="0.75" header="0.3" footer="0.3"/>
  <pageSetup paperSize="5" scale="50" orientation="portrait" r:id="rId1"/>
  <headerFooter alignWithMargins="0">
    <oddHeader>&amp;C&amp;14Progressive-Conservative / Progressiste-conservateur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2"/>
  <sheetViews>
    <sheetView zoomScaleNormal="100" zoomScaleSheetLayoutView="5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H2" sqref="H2"/>
    </sheetView>
  </sheetViews>
  <sheetFormatPr defaultColWidth="15.85546875" defaultRowHeight="12.75" x14ac:dyDescent="0.2"/>
  <cols>
    <col min="1" max="1" width="67.5703125" style="100" customWidth="1"/>
    <col min="2" max="2" width="20.85546875" style="100" customWidth="1"/>
    <col min="3" max="3" width="18.140625" style="114" customWidth="1"/>
    <col min="4" max="4" width="14.42578125" style="114" bestFit="1" customWidth="1"/>
    <col min="5" max="5" width="15.7109375" style="100" hidden="1" customWidth="1"/>
    <col min="6" max="6" width="18.42578125" style="114" hidden="1" customWidth="1"/>
    <col min="7" max="7" width="18.42578125" style="114" customWidth="1"/>
    <col min="8" max="8" width="13" style="100" bestFit="1" customWidth="1"/>
    <col min="9" max="9" width="12.85546875" style="113" bestFit="1" customWidth="1"/>
    <col min="10" max="10" width="13.28515625" style="113" customWidth="1"/>
    <col min="11" max="16384" width="15.85546875" style="100"/>
  </cols>
  <sheetData>
    <row r="1" spans="1:18" ht="18" x14ac:dyDescent="0.25">
      <c r="A1" s="130" t="str">
        <f>'Summary-Sommaire'!$A$1</f>
        <v>Status Report • Rapport de situation</v>
      </c>
      <c r="B1" s="31"/>
      <c r="C1" s="26"/>
      <c r="D1" s="26"/>
      <c r="E1" s="31"/>
      <c r="F1" s="26"/>
      <c r="H1" s="95" t="s">
        <v>3</v>
      </c>
      <c r="I1" s="96">
        <f>'Summary-Sommaire'!H1</f>
        <v>44875</v>
      </c>
    </row>
    <row r="2" spans="1:18" ht="15.75" customHeight="1" x14ac:dyDescent="0.25">
      <c r="A2" s="130" t="str">
        <f>'Summary-Sommaire'!$A$2</f>
        <v>Filing of Financial Returns • Dépôts des rapports financiers</v>
      </c>
      <c r="B2" s="31"/>
      <c r="C2" s="26"/>
      <c r="D2" s="26"/>
      <c r="E2" s="125"/>
      <c r="F2" s="125"/>
      <c r="G2" s="3"/>
      <c r="I2" s="108"/>
    </row>
    <row r="3" spans="1:18" s="3" customFormat="1" ht="18" x14ac:dyDescent="0.25">
      <c r="A3" s="86" t="str">
        <f>'Summary-Sommaire'!$A$3</f>
        <v>For the June 20, 2022 By-Elections • Pour les élections partielles du 20 juin 2022</v>
      </c>
      <c r="B3" s="32"/>
      <c r="C3" s="34"/>
      <c r="D3" s="34"/>
      <c r="E3" s="32"/>
      <c r="F3" s="34"/>
      <c r="G3" s="34"/>
    </row>
    <row r="4" spans="1:18" s="3" customFormat="1" ht="18" customHeight="1" x14ac:dyDescent="0.2">
      <c r="A4" s="31" t="s">
        <v>50</v>
      </c>
      <c r="C4" s="35"/>
      <c r="D4" s="35"/>
      <c r="F4" s="35"/>
      <c r="G4" s="35"/>
      <c r="H4" s="26"/>
    </row>
    <row r="5" spans="1:18" s="117" customFormat="1" x14ac:dyDescent="0.2">
      <c r="A5" s="116"/>
      <c r="B5" s="26"/>
      <c r="C5" s="26"/>
      <c r="D5" s="26"/>
      <c r="E5" s="26"/>
      <c r="F5" s="26"/>
      <c r="G5" s="26"/>
      <c r="H5" s="26"/>
      <c r="I5" s="26"/>
      <c r="J5" s="121"/>
    </row>
    <row r="6" spans="1:18" s="4" customFormat="1" ht="63.75" x14ac:dyDescent="0.2">
      <c r="A6" s="116"/>
      <c r="B6" s="26" t="str">
        <f>LIB!B6</f>
        <v>Name /
Nom</v>
      </c>
      <c r="C6" s="26" t="str">
        <f>LIB!C6</f>
        <v>Date of Registration /
Date d'enregistrement</v>
      </c>
      <c r="D6" s="26" t="str">
        <f>LIB!D6</f>
        <v>Date of Convention /
Date du congrès</v>
      </c>
      <c r="E6" s="26" t="str">
        <f>LIB!E6</f>
        <v>Preliminary Due date
Date dû préliminaire</v>
      </c>
      <c r="F6" s="26" t="str">
        <f>LIB!F6</f>
        <v>Due during election period?
Dû au cours de la période électorale?</v>
      </c>
      <c r="G6" s="26" t="str">
        <f>LIB!G6</f>
        <v>Due date /
Date limite</v>
      </c>
      <c r="H6" s="26" t="str">
        <f>LIB!H6</f>
        <v>Date Filed /
Date déposé</v>
      </c>
      <c r="I6" s="26" t="str">
        <f>LIB!I6</f>
        <v>Status / 
Situation</v>
      </c>
      <c r="J6" s="121"/>
    </row>
    <row r="7" spans="1:18" s="10" customFormat="1" ht="15.75" customHeight="1" x14ac:dyDescent="0.2">
      <c r="A7" s="39" t="s">
        <v>20</v>
      </c>
      <c r="B7" s="78" t="s">
        <v>27</v>
      </c>
      <c r="C7" s="56"/>
      <c r="D7" s="56"/>
      <c r="E7" s="55"/>
      <c r="F7" s="56"/>
      <c r="G7" s="57" t="s">
        <v>27</v>
      </c>
      <c r="H7" s="58" t="s">
        <v>27</v>
      </c>
      <c r="I7" s="8" t="s">
        <v>27</v>
      </c>
      <c r="J7" s="8"/>
    </row>
    <row r="8" spans="1:18" s="10" customFormat="1" ht="15.75" customHeight="1" x14ac:dyDescent="0.2">
      <c r="A8" s="66" t="str">
        <f>+LIB!A8</f>
        <v>9 - Miramichi Bay-Neguac / Baie-de-Miramichi-Néguac</v>
      </c>
      <c r="B8" s="114" t="s">
        <v>56</v>
      </c>
      <c r="C8" s="54"/>
      <c r="D8" s="91"/>
      <c r="E8" s="54"/>
      <c r="F8" s="54"/>
      <c r="G8" s="57">
        <f>DueDateEFRP</f>
        <v>44865</v>
      </c>
      <c r="H8" s="57">
        <v>44875</v>
      </c>
      <c r="I8" s="70" t="str">
        <f>IF(ISBLANK(DateFiled)," ",IF(DateFiled&gt;DueDate,"Late","On Time"))</f>
        <v>Late</v>
      </c>
      <c r="J8" s="8"/>
    </row>
    <row r="9" spans="1:18" s="10" customFormat="1" ht="15.75" customHeight="1" x14ac:dyDescent="0.2">
      <c r="A9" s="66" t="str">
        <f>+LIB!A9</f>
        <v>11 - Southwest Miramichi-Bay du Vin / Miramichi-Sud-Ouest-Baie-du-Vin</v>
      </c>
      <c r="B9" s="114" t="s">
        <v>56</v>
      </c>
      <c r="C9" s="54"/>
      <c r="D9" s="91"/>
      <c r="E9" s="54"/>
      <c r="F9" s="54"/>
      <c r="G9" s="57">
        <f>DueDateEFRP</f>
        <v>44865</v>
      </c>
      <c r="H9" s="57">
        <v>44875</v>
      </c>
      <c r="I9" s="70" t="str">
        <f>IF(ISBLANK(DateFiled)," ",IF(DateFiled&gt;DueDate,"Late","On Time"))</f>
        <v>Late</v>
      </c>
      <c r="J9" s="8"/>
    </row>
    <row r="10" spans="1:18" s="13" customFormat="1" ht="15.75" customHeight="1" x14ac:dyDescent="0.2">
      <c r="A10" s="59" t="s">
        <v>5</v>
      </c>
      <c r="B10" s="60">
        <f>COUNTA(B8:B9)</f>
        <v>2</v>
      </c>
      <c r="C10" s="60"/>
      <c r="D10" s="60"/>
      <c r="E10" s="60"/>
      <c r="F10" s="60"/>
      <c r="G10" s="60"/>
      <c r="H10" s="60">
        <f>COUNTA(H8:H9)</f>
        <v>2</v>
      </c>
      <c r="I10" s="71"/>
      <c r="J10" s="12"/>
    </row>
    <row r="11" spans="1:18" s="9" customFormat="1" ht="15.75" customHeight="1" x14ac:dyDescent="0.2">
      <c r="A11" s="75"/>
      <c r="B11" s="76"/>
      <c r="C11" s="76"/>
      <c r="D11" s="76"/>
      <c r="E11" s="75"/>
      <c r="F11" s="76"/>
      <c r="G11" s="76"/>
      <c r="H11" s="76"/>
      <c r="I11" s="134"/>
      <c r="J11" s="135"/>
    </row>
    <row r="12" spans="1:18" s="4" customFormat="1" ht="15.75" customHeight="1" x14ac:dyDescent="0.2">
      <c r="A12" s="61" t="s">
        <v>7</v>
      </c>
      <c r="B12" s="61"/>
      <c r="C12" s="62"/>
      <c r="D12" s="62"/>
      <c r="E12" s="61"/>
      <c r="F12" s="62"/>
      <c r="G12" s="62"/>
      <c r="H12" s="62"/>
      <c r="I12" s="72"/>
      <c r="J12" s="7"/>
    </row>
    <row r="13" spans="1:18" s="42" customFormat="1" ht="15.75" customHeight="1" x14ac:dyDescent="0.2">
      <c r="A13" s="63" t="str">
        <f>+LIB!A13</f>
        <v>9 - Miramichi Bay-Neguac / Baie-de-Miramichi-Néguac</v>
      </c>
      <c r="B13" s="94"/>
      <c r="C13" s="91"/>
      <c r="D13" s="91"/>
      <c r="E13" s="92">
        <f t="shared" ref="E13:E14" si="0">ConventionDate+30</f>
        <v>30</v>
      </c>
      <c r="F13" s="91" t="b">
        <f t="shared" ref="F13:F14" si="1">AND(PreliminaryDueDate&gt;=WritDay,PreliminaryDueDate&lt;=ReturnWritDay)</f>
        <v>0</v>
      </c>
      <c r="G13" s="91" t="str">
        <f t="shared" ref="G13:G14" si="2">IF(ISBLANK(ConventionDate)," ",IF(DueDuringElectionPeriod=FALSE,PreliminaryDueDate,ElectionDay+90))</f>
        <v xml:space="preserve"> </v>
      </c>
      <c r="H13" s="146"/>
      <c r="I13" s="93" t="str">
        <f t="shared" ref="I13" si="3">IF(ISBLANK(DateFiled)," ",IF(DateFiled&gt;DueDate,"Late","On Time"))</f>
        <v xml:space="preserve"> </v>
      </c>
      <c r="J13" s="8"/>
      <c r="K13" s="9"/>
      <c r="L13" s="9"/>
      <c r="M13" s="8"/>
      <c r="N13" s="9"/>
      <c r="O13" s="9"/>
      <c r="P13" s="8"/>
      <c r="Q13" s="9"/>
      <c r="R13" s="9"/>
    </row>
    <row r="14" spans="1:18" s="42" customFormat="1" ht="15.75" customHeight="1" x14ac:dyDescent="0.2">
      <c r="A14" s="63" t="str">
        <f>+LIB!A16</f>
        <v>11 - Southwest Miramichi-Bay du Vin / Miramichi-Sud-Ouest-Baie-du-Vin</v>
      </c>
      <c r="B14" s="124"/>
      <c r="C14" s="91"/>
      <c r="D14" s="91"/>
      <c r="E14" s="92">
        <f t="shared" si="0"/>
        <v>30</v>
      </c>
      <c r="F14" s="91" t="b">
        <f t="shared" si="1"/>
        <v>0</v>
      </c>
      <c r="G14" s="91" t="str">
        <f t="shared" si="2"/>
        <v xml:space="preserve"> </v>
      </c>
      <c r="H14" s="146"/>
      <c r="I14" s="93" t="str">
        <f t="shared" ref="I14" si="4">IF(ISBLANK(DateFiled)," ",IF(DateFiled&gt;DueDate,"Late","On Time"))</f>
        <v xml:space="preserve"> </v>
      </c>
      <c r="J14" s="8"/>
      <c r="K14" s="9"/>
      <c r="L14" s="9"/>
      <c r="M14" s="8"/>
      <c r="N14" s="9"/>
      <c r="O14" s="9"/>
      <c r="P14" s="8"/>
      <c r="Q14" s="9"/>
      <c r="R14" s="9"/>
    </row>
    <row r="15" spans="1:18" s="13" customFormat="1" ht="15.75" customHeight="1" x14ac:dyDescent="0.2">
      <c r="A15" s="59" t="s">
        <v>5</v>
      </c>
      <c r="B15" s="60">
        <f>COUNTA(B14:B14)</f>
        <v>0</v>
      </c>
      <c r="C15" s="60"/>
      <c r="D15" s="60"/>
      <c r="E15" s="59"/>
      <c r="F15" s="60"/>
      <c r="G15" s="60"/>
      <c r="H15" s="60">
        <f>COUNTA(H13:H14)</f>
        <v>0</v>
      </c>
      <c r="I15" s="67"/>
      <c r="J15" s="14"/>
    </row>
    <row r="16" spans="1:18" s="9" customFormat="1" ht="15.75" customHeight="1" x14ac:dyDescent="0.2">
      <c r="A16" s="75"/>
      <c r="B16" s="76"/>
      <c r="C16" s="76"/>
      <c r="D16" s="76"/>
      <c r="E16" s="75"/>
      <c r="F16" s="76"/>
      <c r="G16" s="76"/>
      <c r="H16" s="76"/>
      <c r="I16" s="77"/>
      <c r="J16" s="43"/>
    </row>
    <row r="17" spans="1:10" s="9" customFormat="1" ht="15.75" customHeight="1" x14ac:dyDescent="0.2">
      <c r="A17" s="61" t="s">
        <v>24</v>
      </c>
      <c r="B17" s="61"/>
      <c r="C17" s="62"/>
      <c r="D17" s="62"/>
      <c r="E17" s="61"/>
      <c r="F17" s="62"/>
      <c r="G17" s="62"/>
      <c r="H17" s="62"/>
      <c r="I17" s="72"/>
      <c r="J17" s="8"/>
    </row>
    <row r="18" spans="1:10" s="9" customFormat="1" ht="15.75" customHeight="1" x14ac:dyDescent="0.2">
      <c r="A18" s="63" t="str">
        <f>LIB!A20</f>
        <v>9 - Miramichi Bay-Neguac / Baie-de-Miramichi-Néguac</v>
      </c>
      <c r="B18" s="124"/>
      <c r="C18" s="68"/>
      <c r="D18" s="68"/>
      <c r="E18" s="68"/>
      <c r="F18" s="68"/>
      <c r="G18" s="68">
        <f>DueDateEFRC</f>
        <v>44804</v>
      </c>
      <c r="H18" s="146"/>
      <c r="I18" s="93" t="str">
        <f t="shared" ref="I18" si="5">IF(ISBLANK(DateFiled)," ",IF(DateFiled&gt;DueDate,"Late","On Time"))</f>
        <v xml:space="preserve"> </v>
      </c>
      <c r="J18" s="8"/>
    </row>
    <row r="19" spans="1:10" s="9" customFormat="1" ht="15.75" customHeight="1" x14ac:dyDescent="0.2">
      <c r="A19" s="63" t="str">
        <f>LIB!A21</f>
        <v>11 - Southwest Miramichi-Bay du Vin / Miramichi-Sud-Ouest-Baie-du-Vin</v>
      </c>
      <c r="B19" s="124"/>
      <c r="C19" s="68"/>
      <c r="D19" s="68"/>
      <c r="E19" s="68"/>
      <c r="F19" s="68"/>
      <c r="G19" s="68">
        <f>DueDateEFRC</f>
        <v>44804</v>
      </c>
      <c r="H19" s="146"/>
      <c r="I19" s="93" t="str">
        <f t="shared" ref="I19" si="6">IF(ISBLANK(DateFiled)," ",IF(DateFiled&gt;DueDate,"Late","On Time"))</f>
        <v xml:space="preserve"> </v>
      </c>
      <c r="J19" s="8"/>
    </row>
    <row r="20" spans="1:10" s="110" customFormat="1" ht="15.75" customHeight="1" x14ac:dyDescent="0.2">
      <c r="A20" s="11" t="s">
        <v>5</v>
      </c>
      <c r="B20" s="19">
        <f>COUNTA(B18:B19)</f>
        <v>0</v>
      </c>
      <c r="C20" s="19"/>
      <c r="D20" s="19"/>
      <c r="E20" s="11"/>
      <c r="F20" s="19"/>
      <c r="G20" s="19"/>
      <c r="H20" s="19">
        <f>COUNTA(H18:H19)</f>
        <v>0</v>
      </c>
      <c r="I20" s="14">
        <f>SUM(I17:I19)</f>
        <v>0</v>
      </c>
      <c r="J20" s="109"/>
    </row>
    <row r="21" spans="1:10" s="140" customFormat="1" ht="15.75" customHeight="1" x14ac:dyDescent="0.2">
      <c r="A21" s="136"/>
      <c r="B21" s="137"/>
      <c r="C21" s="137"/>
      <c r="D21" s="137"/>
      <c r="E21" s="136"/>
      <c r="F21" s="137"/>
      <c r="G21" s="137"/>
      <c r="H21" s="137"/>
      <c r="I21" s="138"/>
      <c r="J21" s="139"/>
    </row>
    <row r="22" spans="1:10" s="112" customFormat="1" ht="15.75" customHeight="1" thickBot="1" x14ac:dyDescent="0.25">
      <c r="A22" s="15" t="s">
        <v>77</v>
      </c>
      <c r="B22" s="29">
        <f>B10+B15+B20</f>
        <v>2</v>
      </c>
      <c r="C22" s="29"/>
      <c r="D22" s="29"/>
      <c r="E22" s="15"/>
      <c r="F22" s="29"/>
      <c r="G22" s="29"/>
      <c r="H22" s="29">
        <f>H10+H15+H20</f>
        <v>2</v>
      </c>
      <c r="I22" s="16">
        <f>I10+I20</f>
        <v>0</v>
      </c>
      <c r="J22" s="111"/>
    </row>
    <row r="23" spans="1:10" ht="15.75" customHeight="1" thickBot="1" x14ac:dyDescent="0.25">
      <c r="A23" s="45" t="s">
        <v>64</v>
      </c>
      <c r="B23" s="45"/>
      <c r="C23" s="37"/>
      <c r="D23" s="37"/>
      <c r="E23" s="45"/>
      <c r="F23" s="37"/>
      <c r="G23" s="37"/>
      <c r="H23" s="46">
        <f>H22/B22</f>
        <v>1</v>
      </c>
      <c r="I23" s="43"/>
    </row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</sheetData>
  <conditionalFormatting sqref="I8:I19">
    <cfRule type="containsText" dxfId="27" priority="1" operator="containsText" text="On Time">
      <formula>NOT(ISERROR(SEARCH("On Time",I8)))</formula>
    </cfRule>
    <cfRule type="containsText" dxfId="26" priority="2" operator="containsText" text="Late">
      <formula>NOT(ISERROR(SEARCH("Late",I8)))</formula>
    </cfRule>
  </conditionalFormatting>
  <conditionalFormatting sqref="I7">
    <cfRule type="containsText" dxfId="25" priority="3" operator="containsText" text="On Time">
      <formula>NOT(ISERROR(SEARCH("On Time",I7)))</formula>
    </cfRule>
    <cfRule type="containsText" dxfId="24" priority="4" operator="containsText" text="Late">
      <formula>NOT(ISERROR(SEARCH("Late",I7)))</formula>
    </cfRule>
  </conditionalFormatting>
  <pageMargins left="0.25" right="0.25" top="0.75" bottom="0.75" header="0.3" footer="0.3"/>
  <pageSetup paperSize="5" scale="56" orientation="portrait" r:id="rId1"/>
  <headerFooter alignWithMargins="0">
    <oddHeader>&amp;C&amp;14New Democratic / Nouveau démocratique</oddHeader>
  </headerFooter>
  <ignoredErrors>
    <ignoredError sqref="G13:G1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0"/>
  <sheetViews>
    <sheetView zoomScaleNormal="100" zoomScaleSheetLayoutView="5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H8" sqref="H8:H9"/>
    </sheetView>
  </sheetViews>
  <sheetFormatPr defaultColWidth="15.85546875" defaultRowHeight="12.75" x14ac:dyDescent="0.2"/>
  <cols>
    <col min="1" max="1" width="67.5703125" style="100" customWidth="1"/>
    <col min="2" max="2" width="23.28515625" style="100" customWidth="1"/>
    <col min="3" max="3" width="17.7109375" style="114" customWidth="1"/>
    <col min="4" max="4" width="14.42578125" style="114" bestFit="1" customWidth="1"/>
    <col min="5" max="5" width="15.7109375" style="100" hidden="1" customWidth="1"/>
    <col min="6" max="6" width="18.42578125" style="114" hidden="1" customWidth="1"/>
    <col min="7" max="7" width="18.42578125" style="114" customWidth="1"/>
    <col min="8" max="8" width="13" style="100" bestFit="1" customWidth="1"/>
    <col min="9" max="9" width="12.85546875" style="113" bestFit="1" customWidth="1"/>
    <col min="10" max="10" width="13.28515625" style="113" customWidth="1"/>
    <col min="11" max="16384" width="15.85546875" style="100"/>
  </cols>
  <sheetData>
    <row r="1" spans="1:18" ht="26.25" x14ac:dyDescent="0.25">
      <c r="A1" s="130" t="str">
        <f>'Summary-Sommaire'!$A$1</f>
        <v>Status Report • Rapport de situation</v>
      </c>
      <c r="B1" s="31"/>
      <c r="C1" s="26"/>
      <c r="D1" s="26"/>
      <c r="E1" s="122" t="s">
        <v>45</v>
      </c>
      <c r="F1" s="122" t="s">
        <v>45</v>
      </c>
      <c r="H1" s="95" t="s">
        <v>3</v>
      </c>
      <c r="I1" s="96">
        <f>'Summary-Sommaire'!H1</f>
        <v>44875</v>
      </c>
    </row>
    <row r="2" spans="1:18" ht="15.75" customHeight="1" x14ac:dyDescent="0.25">
      <c r="A2" s="130" t="str">
        <f>'Summary-Sommaire'!$A$2</f>
        <v>Filing of Financial Returns • Dépôts des rapports financiers</v>
      </c>
      <c r="B2" s="31"/>
      <c r="C2" s="26"/>
      <c r="D2" s="26"/>
      <c r="E2" s="125"/>
      <c r="F2" s="125"/>
      <c r="G2" s="3"/>
      <c r="I2" s="108"/>
    </row>
    <row r="3" spans="1:18" s="3" customFormat="1" ht="18" x14ac:dyDescent="0.25">
      <c r="A3" s="86" t="str">
        <f>'Summary-Sommaire'!$A$3</f>
        <v>For the June 20, 2022 By-Elections • Pour les élections partielles du 20 juin 2022</v>
      </c>
      <c r="B3" s="32"/>
      <c r="C3" s="34"/>
      <c r="D3" s="34"/>
      <c r="E3" s="32"/>
      <c r="F3" s="34"/>
      <c r="G3" s="34"/>
    </row>
    <row r="4" spans="1:18" s="3" customFormat="1" ht="18" customHeight="1" x14ac:dyDescent="0.2">
      <c r="A4" s="32" t="s">
        <v>51</v>
      </c>
      <c r="C4" s="35"/>
      <c r="D4" s="35"/>
      <c r="F4" s="35"/>
      <c r="G4" s="35"/>
      <c r="H4" s="26"/>
    </row>
    <row r="5" spans="1:18" s="117" customFormat="1" x14ac:dyDescent="0.2">
      <c r="A5" s="116"/>
      <c r="B5" s="26"/>
      <c r="C5" s="26"/>
      <c r="D5" s="26"/>
      <c r="E5" s="26"/>
      <c r="F5" s="26"/>
      <c r="G5" s="26"/>
      <c r="H5" s="26"/>
      <c r="I5" s="26"/>
      <c r="J5" s="121"/>
    </row>
    <row r="6" spans="1:18" s="4" customFormat="1" ht="63.75" x14ac:dyDescent="0.2">
      <c r="A6" s="116"/>
      <c r="B6" s="26" t="str">
        <f>LIB!B6</f>
        <v>Name /
Nom</v>
      </c>
      <c r="C6" s="26" t="str">
        <f>LIB!C6</f>
        <v>Date of Registration /
Date d'enregistrement</v>
      </c>
      <c r="D6" s="26" t="str">
        <f>LIB!D6</f>
        <v>Date of Convention /
Date du congrès</v>
      </c>
      <c r="E6" s="26" t="str">
        <f>LIB!E6</f>
        <v>Preliminary Due date
Date dû préliminaire</v>
      </c>
      <c r="F6" s="26" t="str">
        <f>LIB!F6</f>
        <v>Due during election period?
Dû au cours de la période électorale?</v>
      </c>
      <c r="G6" s="26" t="str">
        <f>LIB!G6</f>
        <v>Due date /
Date limite</v>
      </c>
      <c r="H6" s="26" t="str">
        <f>LIB!H6</f>
        <v>Date Filed /
Date déposé</v>
      </c>
      <c r="I6" s="26" t="str">
        <f>LIB!I6</f>
        <v>Status / 
Situation</v>
      </c>
      <c r="J6" s="121"/>
    </row>
    <row r="7" spans="1:18" s="10" customFormat="1" ht="15.75" customHeight="1" x14ac:dyDescent="0.2">
      <c r="A7" s="39" t="s">
        <v>20</v>
      </c>
      <c r="B7" s="78" t="s">
        <v>27</v>
      </c>
      <c r="C7" s="56"/>
      <c r="D7" s="56"/>
      <c r="E7" s="55"/>
      <c r="F7" s="56"/>
      <c r="G7" s="57" t="s">
        <v>27</v>
      </c>
      <c r="H7" s="58" t="s">
        <v>27</v>
      </c>
      <c r="I7" s="8" t="s">
        <v>27</v>
      </c>
      <c r="J7" s="8"/>
    </row>
    <row r="8" spans="1:18" s="10" customFormat="1" ht="15.75" customHeight="1" x14ac:dyDescent="0.2">
      <c r="A8" s="66" t="str">
        <f>+LIB!A8</f>
        <v>9 - Miramichi Bay-Neguac / Baie-de-Miramichi-Néguac</v>
      </c>
      <c r="B8" s="100" t="s">
        <v>75</v>
      </c>
      <c r="C8" s="54"/>
      <c r="D8" s="54"/>
      <c r="E8" s="54"/>
      <c r="F8" s="54"/>
      <c r="G8" s="57">
        <f>DueDateEFRP</f>
        <v>44865</v>
      </c>
      <c r="H8" s="57"/>
      <c r="I8" s="70" t="str">
        <f>IF(ISBLANK(DateFiled)," ",IF(DateFiled&gt;DueDate,"Late","On Time"))</f>
        <v xml:space="preserve"> </v>
      </c>
      <c r="J8" s="8"/>
    </row>
    <row r="9" spans="1:18" s="10" customFormat="1" ht="15.75" customHeight="1" x14ac:dyDescent="0.2">
      <c r="A9" s="66" t="str">
        <f>+LIB!A9</f>
        <v>11 - Southwest Miramichi-Bay du Vin / Miramichi-Sud-Ouest-Baie-du-Vin</v>
      </c>
      <c r="B9" s="100" t="s">
        <v>75</v>
      </c>
      <c r="C9" s="54"/>
      <c r="D9" s="54"/>
      <c r="E9" s="54"/>
      <c r="F9" s="54"/>
      <c r="G9" s="57">
        <f>DueDateEFRP</f>
        <v>44865</v>
      </c>
      <c r="H9" s="57"/>
      <c r="I9" s="70" t="str">
        <f>IF(ISBLANK(DateFiled)," ",IF(DateFiled&gt;DueDate,"Late","On Time"))</f>
        <v xml:space="preserve"> </v>
      </c>
      <c r="J9" s="8"/>
    </row>
    <row r="10" spans="1:18" s="13" customFormat="1" ht="15.75" customHeight="1" x14ac:dyDescent="0.2">
      <c r="A10" s="59" t="s">
        <v>5</v>
      </c>
      <c r="B10" s="60">
        <f>COUNTA(B8:B9)</f>
        <v>2</v>
      </c>
      <c r="C10" s="60"/>
      <c r="D10" s="60"/>
      <c r="E10" s="59"/>
      <c r="F10" s="60"/>
      <c r="G10" s="60"/>
      <c r="H10" s="60">
        <f>COUNTA(H8:H9)</f>
        <v>0</v>
      </c>
      <c r="I10" s="71"/>
      <c r="J10" s="12"/>
    </row>
    <row r="11" spans="1:18" s="9" customFormat="1" ht="15.75" customHeight="1" x14ac:dyDescent="0.2">
      <c r="A11" s="75"/>
      <c r="B11" s="76"/>
      <c r="C11" s="76"/>
      <c r="D11" s="76"/>
      <c r="E11" s="75"/>
      <c r="F11" s="76"/>
      <c r="G11" s="76"/>
      <c r="H11" s="76"/>
      <c r="I11" s="134"/>
      <c r="J11" s="135"/>
    </row>
    <row r="12" spans="1:18" s="4" customFormat="1" ht="15.75" customHeight="1" x14ac:dyDescent="0.2">
      <c r="A12" s="61" t="s">
        <v>7</v>
      </c>
      <c r="B12" s="61"/>
      <c r="C12" s="62"/>
      <c r="D12" s="62"/>
      <c r="E12" s="61"/>
      <c r="F12" s="62"/>
      <c r="G12" s="62"/>
      <c r="H12" s="62"/>
      <c r="I12" s="72"/>
      <c r="J12" s="7"/>
    </row>
    <row r="13" spans="1:18" s="42" customFormat="1" ht="15.75" customHeight="1" x14ac:dyDescent="0.2">
      <c r="A13" s="66" t="str">
        <f>+LIB!A13</f>
        <v>9 - Miramichi Bay-Neguac / Baie-de-Miramichi-Néguac</v>
      </c>
      <c r="B13" s="133"/>
      <c r="C13" s="91"/>
      <c r="D13" s="92"/>
      <c r="E13" s="91"/>
      <c r="F13" s="91" t="str">
        <f t="shared" ref="F13:F14" si="0">IF(ISBLANK(ConventionDate)," ",IF(DueDuringElectionPeriod=FALSE,PreliminaryDueDate,ElectionDay+90))</f>
        <v xml:space="preserve"> </v>
      </c>
      <c r="G13" s="91" t="str">
        <f t="shared" ref="G13:G14" si="1">IF(ISBLANK(ConventionDate)," ",IF(DueDuringElectionPeriod=FALSE,PreliminaryDueDate,ElectionDay+90))</f>
        <v xml:space="preserve"> </v>
      </c>
      <c r="H13" s="146"/>
      <c r="I13" s="93" t="str">
        <f t="shared" ref="I13" si="2">IF(ISBLANK(DateFiled)," ",IF(DateFiled&gt;DueDate,"Late","On Time"))</f>
        <v xml:space="preserve"> </v>
      </c>
      <c r="J13" s="8"/>
      <c r="K13" s="9"/>
      <c r="L13" s="9"/>
      <c r="M13" s="8"/>
      <c r="N13" s="9"/>
      <c r="O13" s="9"/>
      <c r="P13" s="8"/>
      <c r="Q13" s="9"/>
      <c r="R13" s="9"/>
    </row>
    <row r="14" spans="1:18" s="42" customFormat="1" ht="15.75" customHeight="1" x14ac:dyDescent="0.2">
      <c r="A14" s="66" t="str">
        <f>+LIB!A16</f>
        <v>11 - Southwest Miramichi-Bay du Vin / Miramichi-Sud-Ouest-Baie-du-Vin</v>
      </c>
      <c r="B14" s="124"/>
      <c r="C14" s="91"/>
      <c r="D14" s="92"/>
      <c r="E14" s="91"/>
      <c r="F14" s="91" t="str">
        <f t="shared" si="0"/>
        <v xml:space="preserve"> </v>
      </c>
      <c r="G14" s="91" t="str">
        <f t="shared" si="1"/>
        <v xml:space="preserve"> </v>
      </c>
      <c r="H14" s="147"/>
      <c r="I14" s="93" t="str">
        <f t="shared" ref="I14" si="3">IF(ISBLANK(DateFiled)," ",IF(DateFiled&gt;DueDate,"Late","On Time"))</f>
        <v xml:space="preserve"> </v>
      </c>
      <c r="J14" s="8"/>
      <c r="K14" s="9"/>
      <c r="L14" s="9"/>
      <c r="M14" s="8"/>
      <c r="N14" s="9"/>
      <c r="O14" s="9"/>
      <c r="P14" s="8"/>
      <c r="Q14" s="9"/>
      <c r="R14" s="9"/>
    </row>
    <row r="15" spans="1:18" s="13" customFormat="1" ht="15.75" customHeight="1" x14ac:dyDescent="0.2">
      <c r="A15" s="59" t="s">
        <v>5</v>
      </c>
      <c r="B15" s="60">
        <f>COUNTA(B14:B14)</f>
        <v>0</v>
      </c>
      <c r="C15" s="60"/>
      <c r="D15" s="60"/>
      <c r="E15" s="59"/>
      <c r="F15" s="60"/>
      <c r="G15" s="60"/>
      <c r="H15" s="60">
        <f>COUNTA(H13:H14)</f>
        <v>0</v>
      </c>
      <c r="I15" s="67"/>
      <c r="J15" s="14"/>
    </row>
    <row r="16" spans="1:18" s="9" customFormat="1" ht="15.75" customHeight="1" x14ac:dyDescent="0.2">
      <c r="A16" s="75"/>
      <c r="B16" s="76"/>
      <c r="C16" s="76"/>
      <c r="D16" s="76"/>
      <c r="E16" s="75"/>
      <c r="F16" s="76"/>
      <c r="G16" s="76"/>
      <c r="H16" s="76"/>
      <c r="I16" s="77"/>
      <c r="J16" s="43"/>
    </row>
    <row r="17" spans="1:10" s="9" customFormat="1" ht="15.75" customHeight="1" x14ac:dyDescent="0.2">
      <c r="A17" s="61" t="s">
        <v>24</v>
      </c>
      <c r="B17" s="61"/>
      <c r="C17" s="62"/>
      <c r="D17" s="62"/>
      <c r="E17" s="61"/>
      <c r="F17" s="62"/>
      <c r="G17" s="62"/>
      <c r="H17" s="62"/>
      <c r="I17" s="72"/>
      <c r="J17" s="8"/>
    </row>
    <row r="18" spans="1:10" s="9" customFormat="1" ht="15.75" customHeight="1" x14ac:dyDescent="0.2">
      <c r="A18" s="63" t="str">
        <f>+LIB!A20</f>
        <v>9 - Miramichi Bay-Neguac / Baie-de-Miramichi-Néguac</v>
      </c>
      <c r="B18" s="101" t="s">
        <v>40</v>
      </c>
      <c r="C18" s="68"/>
      <c r="D18" s="91"/>
      <c r="E18" s="85">
        <v>44732</v>
      </c>
      <c r="F18" s="85">
        <v>44732</v>
      </c>
      <c r="G18" s="57">
        <f>DueDateEFRC</f>
        <v>44804</v>
      </c>
      <c r="H18" s="57">
        <v>44824</v>
      </c>
      <c r="I18" s="70" t="str">
        <f t="shared" ref="I18" si="4">IF(ISBLANK(DateFiled)," ",IF(DateFiled&gt;DueDate,"Late","On Time"))</f>
        <v>Late</v>
      </c>
      <c r="J18" s="8"/>
    </row>
    <row r="19" spans="1:10" s="10" customFormat="1" ht="15.75" customHeight="1" x14ac:dyDescent="0.2">
      <c r="A19" s="66" t="str">
        <f>+LIB!A21</f>
        <v>11 - Southwest Miramichi-Bay du Vin / Miramichi-Sud-Ouest-Baie-du-Vin</v>
      </c>
      <c r="B19" s="100" t="s">
        <v>39</v>
      </c>
      <c r="C19" s="54"/>
      <c r="D19" s="91"/>
      <c r="E19" s="54">
        <v>44732</v>
      </c>
      <c r="F19" s="54">
        <v>44732</v>
      </c>
      <c r="G19" s="57">
        <f>DueDateEFRC</f>
        <v>44804</v>
      </c>
      <c r="H19" s="57">
        <v>44824</v>
      </c>
      <c r="I19" s="70" t="str">
        <f t="shared" ref="I19" si="5">IF(ISBLANK(DateFiled)," ",IF(DateFiled&gt;DueDate,"Late","On Time"))</f>
        <v>Late</v>
      </c>
      <c r="J19" s="8"/>
    </row>
    <row r="20" spans="1:10" s="110" customFormat="1" ht="15.75" customHeight="1" x14ac:dyDescent="0.2">
      <c r="A20" s="11" t="s">
        <v>5</v>
      </c>
      <c r="B20" s="19">
        <f>COUNTA(B18:B19)</f>
        <v>2</v>
      </c>
      <c r="C20" s="19"/>
      <c r="D20" s="19"/>
      <c r="E20" s="11"/>
      <c r="F20" s="19"/>
      <c r="G20" s="19"/>
      <c r="H20" s="19">
        <f>COUNTA(H18:H19)</f>
        <v>2</v>
      </c>
      <c r="I20" s="14">
        <f>SUM(I17:I19)</f>
        <v>0</v>
      </c>
      <c r="J20" s="109"/>
    </row>
    <row r="21" spans="1:10" s="140" customFormat="1" ht="15.75" customHeight="1" x14ac:dyDescent="0.2">
      <c r="A21" s="136"/>
      <c r="B21" s="137"/>
      <c r="C21" s="137"/>
      <c r="D21" s="137"/>
      <c r="E21" s="136"/>
      <c r="F21" s="137"/>
      <c r="G21" s="137"/>
      <c r="H21" s="137"/>
      <c r="I21" s="138"/>
      <c r="J21" s="139"/>
    </row>
    <row r="22" spans="1:10" s="112" customFormat="1" ht="15.75" customHeight="1" thickBot="1" x14ac:dyDescent="0.25">
      <c r="A22" s="15" t="s">
        <v>77</v>
      </c>
      <c r="B22" s="29">
        <f>B10+B15+B20</f>
        <v>4</v>
      </c>
      <c r="C22" s="29"/>
      <c r="D22" s="29"/>
      <c r="E22" s="15"/>
      <c r="F22" s="29"/>
      <c r="G22" s="29"/>
      <c r="H22" s="29">
        <f>H10+H15+H20</f>
        <v>2</v>
      </c>
      <c r="I22" s="16">
        <f>I10+I20</f>
        <v>0</v>
      </c>
      <c r="J22" s="111"/>
    </row>
    <row r="23" spans="1:10" ht="15.75" customHeight="1" thickBot="1" x14ac:dyDescent="0.25">
      <c r="A23" s="45" t="s">
        <v>64</v>
      </c>
      <c r="B23" s="45"/>
      <c r="C23" s="37"/>
      <c r="D23" s="37"/>
      <c r="E23" s="45"/>
      <c r="F23" s="37"/>
      <c r="G23" s="37"/>
      <c r="H23" s="46">
        <f>H22/B22</f>
        <v>0.5</v>
      </c>
      <c r="I23" s="43"/>
    </row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</sheetData>
  <conditionalFormatting sqref="I8:I12 I14:I18 H14">
    <cfRule type="containsText" dxfId="23" priority="11" operator="containsText" text="On Time">
      <formula>NOT(ISERROR(SEARCH("On Time",H8)))</formula>
    </cfRule>
    <cfRule type="containsText" dxfId="22" priority="12" operator="containsText" text="Late">
      <formula>NOT(ISERROR(SEARCH("Late",H8)))</formula>
    </cfRule>
  </conditionalFormatting>
  <conditionalFormatting sqref="I7">
    <cfRule type="containsText" dxfId="21" priority="13" operator="containsText" text="On Time">
      <formula>NOT(ISERROR(SEARCH("On Time",I7)))</formula>
    </cfRule>
    <cfRule type="containsText" dxfId="20" priority="14" operator="containsText" text="Late">
      <formula>NOT(ISERROR(SEARCH("Late",I7)))</formula>
    </cfRule>
  </conditionalFormatting>
  <conditionalFormatting sqref="I13">
    <cfRule type="containsText" dxfId="19" priority="5" operator="containsText" text="On Time">
      <formula>NOT(ISERROR(SEARCH("On Time",I13)))</formula>
    </cfRule>
    <cfRule type="containsText" dxfId="18" priority="6" operator="containsText" text="Late">
      <formula>NOT(ISERROR(SEARCH("Late",I13)))</formula>
    </cfRule>
  </conditionalFormatting>
  <conditionalFormatting sqref="I13">
    <cfRule type="containsText" dxfId="17" priority="3" operator="containsText" text="On Time">
      <formula>NOT(ISERROR(SEARCH("On Time",I13)))</formula>
    </cfRule>
    <cfRule type="containsText" dxfId="16" priority="4" operator="containsText" text="Late">
      <formula>NOT(ISERROR(SEARCH("Late",I13)))</formula>
    </cfRule>
  </conditionalFormatting>
  <conditionalFormatting sqref="I19">
    <cfRule type="containsText" dxfId="15" priority="1" operator="containsText" text="On Time">
      <formula>NOT(ISERROR(SEARCH("On Time",I19)))</formula>
    </cfRule>
    <cfRule type="containsText" dxfId="14" priority="2" operator="containsText" text="Late">
      <formula>NOT(ISERROR(SEARCH("Late",I19)))</formula>
    </cfRule>
  </conditionalFormatting>
  <pageMargins left="0.25" right="0.25" top="0.75" bottom="0.75" header="0.3" footer="0.3"/>
  <pageSetup paperSize="5" scale="56" orientation="portrait" r:id="rId1"/>
  <headerFooter alignWithMargins="0">
    <oddHeader>&amp;C&amp;14Parti Vert NB Green Party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2"/>
  <sheetViews>
    <sheetView zoomScaleNormal="100" zoomScaleSheetLayoutView="5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H18" sqref="H18:I18"/>
    </sheetView>
  </sheetViews>
  <sheetFormatPr defaultColWidth="15.85546875" defaultRowHeight="12.75" x14ac:dyDescent="0.2"/>
  <cols>
    <col min="1" max="1" width="67.5703125" style="100" customWidth="1"/>
    <col min="2" max="2" width="20.85546875" style="100" customWidth="1"/>
    <col min="3" max="3" width="17" style="114" customWidth="1"/>
    <col min="4" max="4" width="14.42578125" style="114" bestFit="1" customWidth="1"/>
    <col min="5" max="5" width="15.7109375" style="100" hidden="1" customWidth="1"/>
    <col min="6" max="6" width="18.42578125" style="114" hidden="1" customWidth="1"/>
    <col min="7" max="7" width="18.42578125" style="114" customWidth="1"/>
    <col min="8" max="8" width="13" style="100" bestFit="1" customWidth="1"/>
    <col min="9" max="9" width="12.85546875" style="113" bestFit="1" customWidth="1"/>
    <col min="10" max="17" width="15.85546875" style="118"/>
    <col min="18" max="16384" width="15.85546875" style="100"/>
  </cols>
  <sheetData>
    <row r="1" spans="1:17" ht="26.25" x14ac:dyDescent="0.25">
      <c r="A1" s="130" t="str">
        <f>'Summary-Sommaire'!$A$1</f>
        <v>Status Report • Rapport de situation</v>
      </c>
      <c r="B1" s="31"/>
      <c r="C1" s="26"/>
      <c r="D1" s="26"/>
      <c r="E1" s="122" t="s">
        <v>45</v>
      </c>
      <c r="F1" s="122" t="s">
        <v>45</v>
      </c>
      <c r="H1" s="95" t="s">
        <v>3</v>
      </c>
      <c r="I1" s="96">
        <f>'Summary-Sommaire'!H1</f>
        <v>44875</v>
      </c>
    </row>
    <row r="2" spans="1:17" ht="15.75" customHeight="1" x14ac:dyDescent="0.25">
      <c r="A2" s="130" t="str">
        <f>'Summary-Sommaire'!$A$2</f>
        <v>Filing of Financial Returns • Dépôts des rapports financiers</v>
      </c>
      <c r="B2" s="31"/>
      <c r="C2" s="26"/>
      <c r="D2" s="26"/>
      <c r="E2" s="125"/>
      <c r="F2" s="125"/>
      <c r="G2" s="3"/>
      <c r="I2" s="108"/>
      <c r="J2" s="113"/>
      <c r="K2" s="100"/>
      <c r="L2" s="100"/>
      <c r="M2" s="100"/>
      <c r="N2" s="100"/>
      <c r="O2" s="100"/>
      <c r="P2" s="100"/>
      <c r="Q2" s="100"/>
    </row>
    <row r="3" spans="1:17" s="3" customFormat="1" ht="18" x14ac:dyDescent="0.25">
      <c r="A3" s="86" t="str">
        <f>'Summary-Sommaire'!$A$3</f>
        <v>For the June 20, 2022 By-Elections • Pour les élections partielles du 20 juin 2022</v>
      </c>
      <c r="B3" s="32"/>
      <c r="C3" s="34"/>
      <c r="D3" s="34"/>
      <c r="E3" s="32"/>
      <c r="F3" s="34"/>
      <c r="G3" s="34"/>
      <c r="J3" s="123"/>
      <c r="K3" s="123"/>
      <c r="L3" s="123"/>
      <c r="M3" s="123"/>
      <c r="N3" s="123"/>
      <c r="O3" s="123"/>
      <c r="P3" s="123"/>
      <c r="Q3" s="123"/>
    </row>
    <row r="4" spans="1:17" s="3" customFormat="1" ht="18" customHeight="1" x14ac:dyDescent="0.2">
      <c r="A4" s="3" t="s">
        <v>52</v>
      </c>
      <c r="C4" s="35"/>
      <c r="D4" s="35"/>
      <c r="F4" s="35"/>
      <c r="G4" s="35"/>
      <c r="H4" s="26"/>
      <c r="J4" s="123"/>
      <c r="K4" s="123"/>
      <c r="L4" s="123"/>
      <c r="M4" s="123"/>
      <c r="N4" s="123"/>
      <c r="O4" s="123"/>
      <c r="P4" s="123"/>
      <c r="Q4" s="123"/>
    </row>
    <row r="5" spans="1:17" s="117" customFormat="1" x14ac:dyDescent="0.2">
      <c r="A5" s="116"/>
      <c r="B5" s="26"/>
      <c r="C5" s="26"/>
      <c r="D5" s="26"/>
      <c r="E5" s="26"/>
      <c r="F5" s="26"/>
      <c r="G5" s="26"/>
      <c r="H5" s="26"/>
      <c r="I5" s="26"/>
      <c r="J5" s="121"/>
    </row>
    <row r="6" spans="1:17" s="4" customFormat="1" ht="63.75" x14ac:dyDescent="0.2">
      <c r="A6" s="116"/>
      <c r="B6" s="26" t="str">
        <f>LIB!B6</f>
        <v>Name /
Nom</v>
      </c>
      <c r="C6" s="26" t="str">
        <f>LIB!C6</f>
        <v>Date of Registration /
Date d'enregistrement</v>
      </c>
      <c r="D6" s="26" t="str">
        <f>LIB!D6</f>
        <v>Date of Convention /
Date du congrès</v>
      </c>
      <c r="E6" s="26" t="str">
        <f>LIB!E6</f>
        <v>Preliminary Due date
Date dû préliminaire</v>
      </c>
      <c r="F6" s="26" t="str">
        <f>LIB!F6</f>
        <v>Due during election period?
Dû au cours de la période électorale?</v>
      </c>
      <c r="G6" s="26" t="str">
        <f>LIB!G6</f>
        <v>Due date /
Date limite</v>
      </c>
      <c r="H6" s="26" t="str">
        <f>LIB!H6</f>
        <v>Date Filed /
Date déposé</v>
      </c>
      <c r="I6" s="26" t="str">
        <f>LIB!I6</f>
        <v>Status / 
Situation</v>
      </c>
      <c r="J6" s="121"/>
    </row>
    <row r="7" spans="1:17" s="10" customFormat="1" ht="15.75" customHeight="1" x14ac:dyDescent="0.2">
      <c r="A7" s="39" t="s">
        <v>20</v>
      </c>
      <c r="B7" s="78" t="s">
        <v>27</v>
      </c>
      <c r="C7" s="56"/>
      <c r="D7" s="56"/>
      <c r="E7" s="55"/>
      <c r="F7" s="56"/>
      <c r="G7" s="57" t="s">
        <v>27</v>
      </c>
      <c r="H7" s="58" t="s">
        <v>27</v>
      </c>
      <c r="I7" s="8" t="s">
        <v>27</v>
      </c>
      <c r="J7" s="9"/>
      <c r="K7" s="9"/>
      <c r="L7" s="9"/>
      <c r="M7" s="9"/>
      <c r="N7" s="9"/>
      <c r="O7" s="9"/>
      <c r="P7" s="9"/>
      <c r="Q7" s="9"/>
    </row>
    <row r="8" spans="1:17" s="10" customFormat="1" ht="15.75" customHeight="1" x14ac:dyDescent="0.2">
      <c r="A8" s="66" t="str">
        <f>+LIB!A8</f>
        <v>9 - Miramichi Bay-Neguac / Baie-de-Miramichi-Néguac</v>
      </c>
      <c r="B8" s="100" t="s">
        <v>55</v>
      </c>
      <c r="C8" s="54"/>
      <c r="D8" s="54"/>
      <c r="E8" s="54"/>
      <c r="F8" s="54"/>
      <c r="G8" s="57">
        <f>DueDateEFRP</f>
        <v>44865</v>
      </c>
      <c r="H8" s="57">
        <v>44858</v>
      </c>
      <c r="I8" s="70" t="str">
        <f>IF(ISBLANK(DateFiled)," ",IF(DateFiled&gt;DueDate,"Late","On Time"))</f>
        <v>On Time</v>
      </c>
      <c r="J8" s="9"/>
      <c r="K8" s="9"/>
      <c r="L8" s="9"/>
      <c r="M8" s="9"/>
      <c r="N8" s="9"/>
      <c r="O8" s="9"/>
      <c r="P8" s="9"/>
      <c r="Q8" s="9"/>
    </row>
    <row r="9" spans="1:17" s="10" customFormat="1" ht="15.75" customHeight="1" x14ac:dyDescent="0.2">
      <c r="A9" s="66" t="str">
        <f>+LIB!A9</f>
        <v>11 - Southwest Miramichi-Bay du Vin / Miramichi-Sud-Ouest-Baie-du-Vin</v>
      </c>
      <c r="B9" s="100" t="s">
        <v>55</v>
      </c>
      <c r="C9" s="54"/>
      <c r="D9" s="54"/>
      <c r="E9" s="54"/>
      <c r="F9" s="54"/>
      <c r="G9" s="57">
        <f>DueDateEFRP</f>
        <v>44865</v>
      </c>
      <c r="H9" s="57">
        <v>44858</v>
      </c>
      <c r="I9" s="70" t="str">
        <f>IF(ISBLANK(DateFiled)," ",IF(DateFiled&gt;DueDate,"Late","On Time"))</f>
        <v>On Time</v>
      </c>
      <c r="J9" s="9"/>
      <c r="K9" s="9"/>
      <c r="L9" s="9"/>
      <c r="M9" s="9"/>
      <c r="N9" s="9"/>
      <c r="O9" s="9"/>
      <c r="P9" s="9"/>
      <c r="Q9" s="9"/>
    </row>
    <row r="10" spans="1:17" s="13" customFormat="1" ht="15.75" customHeight="1" x14ac:dyDescent="0.2">
      <c r="A10" s="59" t="s">
        <v>5</v>
      </c>
      <c r="B10" s="60">
        <f>COUNTA(B8:B9)</f>
        <v>2</v>
      </c>
      <c r="C10" s="60"/>
      <c r="D10" s="60"/>
      <c r="E10" s="59"/>
      <c r="F10" s="60"/>
      <c r="G10" s="60"/>
      <c r="H10" s="60">
        <f>COUNTA(H8:H9)</f>
        <v>2</v>
      </c>
      <c r="I10" s="71"/>
      <c r="J10" s="9"/>
      <c r="K10" s="9"/>
      <c r="L10" s="9"/>
      <c r="M10" s="9"/>
      <c r="N10" s="9"/>
      <c r="O10" s="9"/>
      <c r="P10" s="9"/>
      <c r="Q10" s="9"/>
    </row>
    <row r="11" spans="1:17" s="9" customFormat="1" ht="15.75" customHeight="1" x14ac:dyDescent="0.2">
      <c r="A11" s="75"/>
      <c r="B11" s="76"/>
      <c r="C11" s="76"/>
      <c r="D11" s="76"/>
      <c r="E11" s="75"/>
      <c r="F11" s="76"/>
      <c r="G11" s="76"/>
      <c r="H11" s="76"/>
      <c r="I11" s="134"/>
    </row>
    <row r="12" spans="1:17" s="4" customFormat="1" ht="15.75" customHeight="1" x14ac:dyDescent="0.2">
      <c r="A12" s="61" t="s">
        <v>7</v>
      </c>
      <c r="B12" s="61"/>
      <c r="C12" s="62"/>
      <c r="D12" s="62"/>
      <c r="E12" s="61"/>
      <c r="F12" s="62"/>
      <c r="G12" s="62"/>
      <c r="H12" s="62"/>
      <c r="I12" s="72"/>
    </row>
    <row r="13" spans="1:17" s="42" customFormat="1" ht="15.75" customHeight="1" x14ac:dyDescent="0.2">
      <c r="A13" s="66" t="str">
        <f>+LIB!A13</f>
        <v>9 - Miramichi Bay-Neguac / Baie-de-Miramichi-Néguac</v>
      </c>
      <c r="B13" s="94"/>
      <c r="C13" s="91"/>
      <c r="D13" s="91"/>
      <c r="E13" s="92">
        <f t="shared" ref="E13:E14" si="0">ConventionDate+30</f>
        <v>30</v>
      </c>
      <c r="F13" s="91" t="b">
        <f t="shared" ref="F13:F14" si="1">AND(PreliminaryDueDate&gt;=WritDay,PreliminaryDueDate&lt;=ReturnWritDay)</f>
        <v>0</v>
      </c>
      <c r="G13" s="91" t="str">
        <f t="shared" ref="G13:G14" si="2">IF(ISBLANK(ConventionDate)," ",IF(DueDuringElectionPeriod=FALSE,PreliminaryDueDate,ElectionDay+90))</f>
        <v xml:space="preserve"> </v>
      </c>
      <c r="H13" s="146"/>
      <c r="I13" s="93" t="str">
        <f t="shared" ref="I13" si="3">IF(ISBLANK(DateFiled)," ",IF(DateFiled&gt;DueDate,"Late","On Time"))</f>
        <v xml:space="preserve"> </v>
      </c>
      <c r="J13" s="9"/>
      <c r="K13" s="9"/>
      <c r="L13" s="43"/>
      <c r="M13" s="9"/>
      <c r="N13" s="9"/>
      <c r="O13" s="43"/>
      <c r="P13" s="9"/>
      <c r="Q13" s="9"/>
    </row>
    <row r="14" spans="1:17" s="9" customFormat="1" ht="15.75" customHeight="1" x14ac:dyDescent="0.2">
      <c r="A14" s="66" t="str">
        <f>+LIB!A16</f>
        <v>11 - Southwest Miramichi-Bay du Vin / Miramichi-Sud-Ouest-Baie-du-Vin</v>
      </c>
      <c r="B14" s="124"/>
      <c r="C14" s="91"/>
      <c r="D14" s="91"/>
      <c r="E14" s="92">
        <f t="shared" si="0"/>
        <v>30</v>
      </c>
      <c r="F14" s="91" t="b">
        <f t="shared" si="1"/>
        <v>0</v>
      </c>
      <c r="G14" s="91" t="str">
        <f t="shared" si="2"/>
        <v xml:space="preserve"> </v>
      </c>
      <c r="H14" s="146"/>
      <c r="I14" s="93" t="str">
        <f t="shared" ref="I14" si="4">IF(ISBLANK(DateFiled)," ",IF(DateFiled&gt;DueDate,"Late","On Time"))</f>
        <v xml:space="preserve"> </v>
      </c>
    </row>
    <row r="15" spans="1:17" s="9" customFormat="1" ht="15.75" customHeight="1" x14ac:dyDescent="0.2">
      <c r="A15" s="59" t="s">
        <v>5</v>
      </c>
      <c r="B15" s="60">
        <f>COUNTA(B14:B14)</f>
        <v>0</v>
      </c>
      <c r="C15" s="60"/>
      <c r="D15" s="60"/>
      <c r="E15" s="59"/>
      <c r="F15" s="60"/>
      <c r="G15" s="60"/>
      <c r="H15" s="60">
        <f>COUNTA(H13:H14)</f>
        <v>0</v>
      </c>
      <c r="I15" s="67"/>
    </row>
    <row r="16" spans="1:17" s="9" customFormat="1" ht="15.75" customHeight="1" x14ac:dyDescent="0.2">
      <c r="A16" s="75"/>
      <c r="B16" s="76"/>
      <c r="C16" s="76"/>
      <c r="D16" s="76"/>
      <c r="E16" s="75"/>
      <c r="F16" s="76"/>
      <c r="G16" s="76"/>
      <c r="H16" s="76"/>
      <c r="I16" s="77"/>
    </row>
    <row r="17" spans="1:17" s="9" customFormat="1" ht="15.75" customHeight="1" x14ac:dyDescent="0.2">
      <c r="A17" s="61" t="s">
        <v>24</v>
      </c>
      <c r="B17" s="61"/>
      <c r="C17" s="62"/>
      <c r="D17" s="62"/>
      <c r="E17" s="61"/>
      <c r="F17" s="62"/>
      <c r="G17" s="62"/>
      <c r="H17" s="62"/>
      <c r="I17" s="72"/>
    </row>
    <row r="18" spans="1:17" s="110" customFormat="1" ht="15.75" customHeight="1" x14ac:dyDescent="0.2">
      <c r="A18" s="63" t="str">
        <f>+LIB!A20</f>
        <v>9 - Miramichi Bay-Neguac / Baie-de-Miramichi-Néguac</v>
      </c>
      <c r="B18" s="101" t="s">
        <v>41</v>
      </c>
      <c r="C18" s="68"/>
      <c r="D18" s="91"/>
      <c r="E18" s="85"/>
      <c r="F18" s="85"/>
      <c r="G18" s="57">
        <f>DueDateEFRC</f>
        <v>44804</v>
      </c>
      <c r="H18" s="57"/>
      <c r="I18" s="70" t="str">
        <f t="shared" ref="I18" si="5">IF(ISBLANK(DateFiled)," ",IF(DateFiled&gt;DueDate,"Late","On Time"))</f>
        <v xml:space="preserve"> </v>
      </c>
      <c r="J18" s="118"/>
      <c r="K18" s="118"/>
      <c r="L18" s="118"/>
      <c r="M18" s="118"/>
      <c r="N18" s="118"/>
      <c r="O18" s="118"/>
      <c r="P18" s="118"/>
      <c r="Q18" s="118"/>
    </row>
    <row r="19" spans="1:17" s="10" customFormat="1" ht="15.75" customHeight="1" x14ac:dyDescent="0.2">
      <c r="A19" s="66" t="str">
        <f>+LIB!A21</f>
        <v>11 - Southwest Miramichi-Bay du Vin / Miramichi-Sud-Ouest-Baie-du-Vin</v>
      </c>
      <c r="B19" s="100" t="s">
        <v>42</v>
      </c>
      <c r="C19" s="54"/>
      <c r="D19" s="91"/>
      <c r="E19" s="54"/>
      <c r="F19" s="54"/>
      <c r="G19" s="57">
        <f>DueDateEFRC</f>
        <v>44804</v>
      </c>
      <c r="H19" s="57">
        <v>44845</v>
      </c>
      <c r="I19" s="70" t="str">
        <f t="shared" ref="I19" si="6">IF(ISBLANK(DateFiled)," ",IF(DateFiled&gt;DueDate,"Late","On Time"))</f>
        <v>Late</v>
      </c>
      <c r="J19" s="9"/>
      <c r="K19" s="9"/>
      <c r="L19" s="9"/>
      <c r="M19" s="9"/>
      <c r="N19" s="9"/>
      <c r="O19" s="9"/>
      <c r="P19" s="9"/>
      <c r="Q19" s="9"/>
    </row>
    <row r="20" spans="1:17" ht="15.75" customHeight="1" x14ac:dyDescent="0.2">
      <c r="A20" s="11" t="s">
        <v>5</v>
      </c>
      <c r="B20" s="19">
        <f>COUNTA(B18:B19)</f>
        <v>2</v>
      </c>
      <c r="C20" s="19"/>
      <c r="D20" s="19"/>
      <c r="E20" s="11"/>
      <c r="F20" s="19"/>
      <c r="G20" s="19"/>
      <c r="H20" s="19">
        <f>COUNTA(H18:H19)</f>
        <v>1</v>
      </c>
      <c r="I20" s="14" t="s">
        <v>27</v>
      </c>
    </row>
    <row r="21" spans="1:17" ht="15.75" customHeight="1" x14ac:dyDescent="0.2">
      <c r="A21" s="136"/>
      <c r="B21" s="137"/>
      <c r="C21" s="137"/>
      <c r="D21" s="137"/>
      <c r="E21" s="136"/>
      <c r="F21" s="137"/>
      <c r="G21" s="137"/>
      <c r="H21" s="137"/>
      <c r="I21" s="138"/>
    </row>
    <row r="22" spans="1:17" ht="15.75" customHeight="1" thickBot="1" x14ac:dyDescent="0.25">
      <c r="A22" s="15" t="s">
        <v>77</v>
      </c>
      <c r="B22" s="29">
        <f>B10+B15+B20</f>
        <v>4</v>
      </c>
      <c r="C22" s="29"/>
      <c r="D22" s="29"/>
      <c r="E22" s="15"/>
      <c r="F22" s="29"/>
      <c r="G22" s="29"/>
      <c r="H22" s="29">
        <f>H10+H15+H20</f>
        <v>3</v>
      </c>
      <c r="I22" s="16" t="s">
        <v>27</v>
      </c>
    </row>
    <row r="23" spans="1:17" ht="15.75" customHeight="1" thickBot="1" x14ac:dyDescent="0.25">
      <c r="A23" s="45" t="s">
        <v>64</v>
      </c>
      <c r="B23" s="45"/>
      <c r="C23" s="37"/>
      <c r="D23" s="37"/>
      <c r="E23" s="45"/>
      <c r="F23" s="37"/>
      <c r="G23" s="37"/>
      <c r="H23" s="46">
        <f>H22/B22</f>
        <v>0.75</v>
      </c>
      <c r="I23" s="43"/>
    </row>
    <row r="24" spans="1:17" ht="15.75" customHeight="1" x14ac:dyDescent="0.2"/>
    <row r="25" spans="1:17" ht="15.75" customHeight="1" x14ac:dyDescent="0.2"/>
    <row r="26" spans="1:17" ht="15.75" customHeight="1" x14ac:dyDescent="0.2"/>
    <row r="27" spans="1:17" ht="15.75" customHeight="1" x14ac:dyDescent="0.2"/>
    <row r="28" spans="1:17" ht="15.75" customHeight="1" x14ac:dyDescent="0.2"/>
    <row r="29" spans="1:17" ht="15.75" customHeight="1" x14ac:dyDescent="0.2"/>
    <row r="30" spans="1:17" ht="15.75" customHeight="1" x14ac:dyDescent="0.2"/>
    <row r="31" spans="1:17" ht="15.75" customHeight="1" x14ac:dyDescent="0.2"/>
    <row r="32" spans="1:17" ht="15.75" customHeight="1" x14ac:dyDescent="0.2"/>
  </sheetData>
  <conditionalFormatting sqref="I8:I18">
    <cfRule type="containsText" dxfId="13" priority="3" operator="containsText" text="On Time">
      <formula>NOT(ISERROR(SEARCH("On Time",I8)))</formula>
    </cfRule>
    <cfRule type="containsText" dxfId="12" priority="4" operator="containsText" text="Late">
      <formula>NOT(ISERROR(SEARCH("Late",I8)))</formula>
    </cfRule>
  </conditionalFormatting>
  <conditionalFormatting sqref="I7">
    <cfRule type="containsText" dxfId="11" priority="5" operator="containsText" text="On Time">
      <formula>NOT(ISERROR(SEARCH("On Time",I7)))</formula>
    </cfRule>
    <cfRule type="containsText" dxfId="10" priority="6" operator="containsText" text="Late">
      <formula>NOT(ISERROR(SEARCH("Late",I7)))</formula>
    </cfRule>
  </conditionalFormatting>
  <conditionalFormatting sqref="I19">
    <cfRule type="containsText" dxfId="9" priority="1" operator="containsText" text="On Time">
      <formula>NOT(ISERROR(SEARCH("On Time",I19)))</formula>
    </cfRule>
    <cfRule type="containsText" dxfId="8" priority="2" operator="containsText" text="Late">
      <formula>NOT(ISERROR(SEARCH("Late",I19)))</formula>
    </cfRule>
  </conditionalFormatting>
  <pageMargins left="0.25" right="0.25" top="0.75" bottom="0.75" header="0.3" footer="0.3"/>
  <pageSetup paperSize="5" scale="63" orientation="portrait" r:id="rId1"/>
  <headerFooter alignWithMargins="0">
    <oddHeader>&amp;C&amp;14People's Alliance / Alliance des gens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0"/>
  <sheetViews>
    <sheetView zoomScaleNormal="100" zoomScaleSheetLayoutView="5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C1" sqref="C1"/>
    </sheetView>
  </sheetViews>
  <sheetFormatPr defaultColWidth="15.85546875" defaultRowHeight="15.75" x14ac:dyDescent="0.25"/>
  <cols>
    <col min="1" max="1" width="67.5703125" style="1" customWidth="1"/>
    <col min="2" max="2" width="20.85546875" style="1" customWidth="1"/>
    <col min="3" max="3" width="17.140625" style="38" customWidth="1"/>
    <col min="4" max="4" width="14.42578125" style="38" bestFit="1" customWidth="1"/>
    <col min="5" max="5" width="15.7109375" style="1" hidden="1" customWidth="1"/>
    <col min="6" max="6" width="18.42578125" style="38" hidden="1" customWidth="1"/>
    <col min="7" max="7" width="18.42578125" style="38" customWidth="1"/>
    <col min="8" max="8" width="13" style="1" bestFit="1" customWidth="1"/>
    <col min="9" max="9" width="12.85546875" style="2" bestFit="1" customWidth="1"/>
    <col min="10" max="10" width="13.28515625" style="2" customWidth="1"/>
    <col min="11" max="16384" width="15.85546875" style="1"/>
  </cols>
  <sheetData>
    <row r="1" spans="1:18" x14ac:dyDescent="0.25">
      <c r="A1" s="31" t="str">
        <f>'Summary-Sommaire'!A1</f>
        <v>Status Report • Rapport de situation</v>
      </c>
      <c r="B1" s="31"/>
      <c r="C1" s="26"/>
      <c r="D1" s="26"/>
      <c r="E1" s="31"/>
      <c r="F1" s="26"/>
      <c r="G1" s="5" t="s">
        <v>3</v>
      </c>
      <c r="I1" s="18">
        <f>'Summary-Sommaire'!H1</f>
        <v>44875</v>
      </c>
    </row>
    <row r="2" spans="1:18" s="21" customFormat="1" ht="15" x14ac:dyDescent="0.25">
      <c r="A2" s="32" t="str">
        <f>'Summary-Sommaire'!A3</f>
        <v>For the June 20, 2022 By-Elections • Pour les élections partielles du 20 juin 2022</v>
      </c>
      <c r="B2" s="32"/>
      <c r="C2" s="34"/>
      <c r="D2" s="34"/>
      <c r="E2" s="32"/>
      <c r="F2" s="34"/>
      <c r="G2" s="34"/>
    </row>
    <row r="3" spans="1:18" s="21" customFormat="1" ht="18" customHeight="1" x14ac:dyDescent="0.25">
      <c r="A3" s="3" t="s">
        <v>25</v>
      </c>
      <c r="B3" s="3"/>
      <c r="C3" s="35"/>
      <c r="D3" s="35"/>
      <c r="E3" s="3"/>
      <c r="F3" s="35"/>
      <c r="G3" s="35"/>
      <c r="H3" s="22"/>
    </row>
    <row r="4" spans="1:18" s="25" customFormat="1" ht="24" x14ac:dyDescent="0.2">
      <c r="A4" s="23"/>
      <c r="B4" s="33" t="s">
        <v>8</v>
      </c>
      <c r="C4" s="33" t="s">
        <v>22</v>
      </c>
      <c r="D4" s="33" t="s">
        <v>9</v>
      </c>
      <c r="E4" s="33" t="s">
        <v>14</v>
      </c>
      <c r="F4" s="33" t="s">
        <v>12</v>
      </c>
      <c r="G4" s="33" t="s">
        <v>16</v>
      </c>
      <c r="H4" s="27" t="s">
        <v>1</v>
      </c>
      <c r="I4" s="27" t="s">
        <v>18</v>
      </c>
      <c r="J4" s="24"/>
    </row>
    <row r="5" spans="1:18" s="28" customFormat="1" ht="28.5" customHeight="1" x14ac:dyDescent="0.2">
      <c r="A5" s="23"/>
      <c r="B5" s="33" t="s">
        <v>11</v>
      </c>
      <c r="C5" s="33" t="s">
        <v>23</v>
      </c>
      <c r="D5" s="33" t="s">
        <v>10</v>
      </c>
      <c r="E5" s="33" t="s">
        <v>15</v>
      </c>
      <c r="F5" s="33" t="s">
        <v>13</v>
      </c>
      <c r="G5" s="33" t="s">
        <v>17</v>
      </c>
      <c r="H5" s="27" t="s">
        <v>2</v>
      </c>
      <c r="I5" s="27" t="s">
        <v>19</v>
      </c>
      <c r="J5" s="24"/>
    </row>
    <row r="6" spans="1:18" s="10" customFormat="1" ht="15.75" customHeight="1" x14ac:dyDescent="0.2">
      <c r="A6" s="39" t="s">
        <v>20</v>
      </c>
      <c r="B6" s="53" t="s">
        <v>27</v>
      </c>
      <c r="C6" s="56"/>
      <c r="D6" s="56"/>
      <c r="E6" s="55"/>
      <c r="F6" s="56"/>
      <c r="G6" s="57" t="s">
        <v>27</v>
      </c>
      <c r="H6" s="58" t="s">
        <v>27</v>
      </c>
      <c r="I6" s="8" t="s">
        <v>27</v>
      </c>
      <c r="J6" s="8"/>
    </row>
    <row r="7" spans="1:18" s="10" customFormat="1" ht="15.75" customHeight="1" x14ac:dyDescent="0.25">
      <c r="A7" s="66" t="s">
        <v>4</v>
      </c>
      <c r="B7" s="1"/>
      <c r="C7" s="54"/>
      <c r="D7" s="54"/>
      <c r="E7" s="55"/>
      <c r="F7" s="56"/>
      <c r="G7" s="57"/>
      <c r="H7" s="58"/>
      <c r="I7" s="70" t="str">
        <f>IF(ISBLANK(DateFiled)," ",IF(DateFiled&gt;DueDate,"Late","On Time"))</f>
        <v xml:space="preserve"> </v>
      </c>
      <c r="J7" s="8"/>
    </row>
    <row r="8" spans="1:18" s="10" customFormat="1" ht="15.75" customHeight="1" x14ac:dyDescent="0.25">
      <c r="A8" s="66" t="s">
        <v>21</v>
      </c>
      <c r="B8" s="1"/>
      <c r="C8" s="54"/>
      <c r="D8" s="54"/>
      <c r="E8" s="55"/>
      <c r="F8" s="56"/>
      <c r="G8" s="57"/>
      <c r="H8" s="58"/>
      <c r="I8" s="70" t="str">
        <f>IF(ISBLANK(DateFiled)," ",IF(DateFiled&gt;DueDate,"Late","On Time"))</f>
        <v xml:space="preserve"> </v>
      </c>
      <c r="J8" s="8"/>
    </row>
    <row r="9" spans="1:18" s="13" customFormat="1" ht="15.75" customHeight="1" x14ac:dyDescent="0.2">
      <c r="A9" s="59" t="s">
        <v>5</v>
      </c>
      <c r="B9" s="60">
        <f>COUNTA(B7:B8)</f>
        <v>0</v>
      </c>
      <c r="C9" s="60"/>
      <c r="D9" s="60"/>
      <c r="E9" s="59"/>
      <c r="F9" s="60"/>
      <c r="G9" s="60"/>
      <c r="H9" s="60">
        <f>COUNTA(H7:H8)</f>
        <v>0</v>
      </c>
      <c r="I9" s="71"/>
      <c r="J9" s="12"/>
    </row>
    <row r="10" spans="1:18" s="4" customFormat="1" ht="26.25" customHeight="1" x14ac:dyDescent="0.2">
      <c r="A10" s="61" t="s">
        <v>7</v>
      </c>
      <c r="B10" s="61"/>
      <c r="C10" s="62"/>
      <c r="D10" s="62"/>
      <c r="E10" s="61"/>
      <c r="F10" s="62"/>
      <c r="G10" s="62"/>
      <c r="H10" s="61"/>
      <c r="I10" s="72"/>
      <c r="J10" s="7"/>
    </row>
    <row r="11" spans="1:18" s="42" customFormat="1" ht="15.75" customHeight="1" x14ac:dyDescent="0.25">
      <c r="A11" s="66" t="s">
        <v>4</v>
      </c>
      <c r="B11" s="1"/>
      <c r="C11" s="64"/>
      <c r="D11" s="64"/>
      <c r="E11" s="65"/>
      <c r="F11" s="64"/>
      <c r="G11" s="64"/>
      <c r="H11" s="58"/>
      <c r="I11" s="70" t="str">
        <f t="shared" ref="I11" si="0">IF(ISBLANK(DateFiled)," ",IF(DateFiled&gt;DueDate,"Late","On Time"))</f>
        <v xml:space="preserve"> </v>
      </c>
      <c r="J11" s="8"/>
      <c r="K11" s="9"/>
      <c r="L11" s="9"/>
      <c r="M11" s="8"/>
      <c r="N11" s="9"/>
      <c r="O11" s="9"/>
      <c r="P11" s="8"/>
      <c r="Q11" s="9"/>
      <c r="R11" s="9"/>
    </row>
    <row r="12" spans="1:18" s="42" customFormat="1" ht="15.75" customHeight="1" x14ac:dyDescent="0.25">
      <c r="A12" s="66" t="s">
        <v>21</v>
      </c>
      <c r="B12" s="1"/>
      <c r="C12" s="64"/>
      <c r="D12" s="64"/>
      <c r="E12" s="65"/>
      <c r="F12" s="64"/>
      <c r="G12" s="64"/>
      <c r="H12" s="58"/>
      <c r="I12" s="70" t="str">
        <f t="shared" ref="I12" si="1">IF(ISBLANK(DateFiled)," ",IF(DateFiled&gt;DueDate,"Late","On Time"))</f>
        <v xml:space="preserve"> </v>
      </c>
      <c r="J12" s="8"/>
      <c r="K12" s="9"/>
      <c r="L12" s="9"/>
      <c r="M12" s="8"/>
      <c r="N12" s="9"/>
      <c r="O12" s="9"/>
      <c r="P12" s="8"/>
      <c r="Q12" s="9"/>
      <c r="R12" s="9"/>
    </row>
    <row r="13" spans="1:18" s="13" customFormat="1" ht="15.75" customHeight="1" x14ac:dyDescent="0.2">
      <c r="A13" s="59" t="s">
        <v>5</v>
      </c>
      <c r="B13" s="60">
        <f>COUNTA(B11:B12)</f>
        <v>0</v>
      </c>
      <c r="C13" s="60"/>
      <c r="D13" s="60"/>
      <c r="E13" s="59"/>
      <c r="F13" s="60"/>
      <c r="G13" s="60"/>
      <c r="H13" s="60">
        <f>COUNTA(H11:H12)</f>
        <v>0</v>
      </c>
      <c r="I13" s="67"/>
      <c r="J13" s="14"/>
    </row>
    <row r="14" spans="1:18" s="9" customFormat="1" ht="15.75" customHeight="1" x14ac:dyDescent="0.2">
      <c r="A14" s="75"/>
      <c r="B14" s="76"/>
      <c r="C14" s="76"/>
      <c r="D14" s="76"/>
      <c r="E14" s="75"/>
      <c r="F14" s="76"/>
      <c r="G14" s="76"/>
      <c r="H14" s="76"/>
      <c r="I14" s="77"/>
      <c r="J14" s="43"/>
    </row>
    <row r="15" spans="1:18" s="9" customFormat="1" ht="15.75" customHeight="1" x14ac:dyDescent="0.2">
      <c r="A15" s="61" t="s">
        <v>24</v>
      </c>
      <c r="B15" s="61"/>
      <c r="C15" s="62"/>
      <c r="D15" s="62"/>
      <c r="E15" s="61"/>
      <c r="F15" s="62"/>
      <c r="G15" s="62"/>
      <c r="H15" s="61"/>
      <c r="I15" s="72"/>
      <c r="J15" s="8"/>
    </row>
    <row r="16" spans="1:18" s="9" customFormat="1" ht="15.75" customHeight="1" x14ac:dyDescent="0.25">
      <c r="A16" s="63" t="s">
        <v>4</v>
      </c>
      <c r="B16" s="1"/>
      <c r="C16" s="68"/>
      <c r="D16" s="68"/>
      <c r="E16" s="63"/>
      <c r="F16" s="69"/>
      <c r="G16" s="57"/>
      <c r="H16" s="58"/>
      <c r="I16" s="70" t="str">
        <f t="shared" ref="I16" si="2">IF(ISBLANK(DateFiled)," ",IF(DateFiled&gt;DueDate,"Late","On Time"))</f>
        <v xml:space="preserve"> </v>
      </c>
      <c r="J16" s="8"/>
    </row>
    <row r="17" spans="1:10" s="9" customFormat="1" ht="15.75" customHeight="1" x14ac:dyDescent="0.25">
      <c r="A17" s="63" t="s">
        <v>21</v>
      </c>
      <c r="B17" s="1"/>
      <c r="C17" s="68"/>
      <c r="D17" s="68"/>
      <c r="E17" s="63"/>
      <c r="F17" s="69"/>
      <c r="G17" s="57"/>
      <c r="H17" s="58"/>
      <c r="I17" s="70" t="str">
        <f t="shared" ref="I17" si="3">IF(ISBLANK(DateFiled)," ",IF(DateFiled&gt;DueDate,"Late","On Time"))</f>
        <v xml:space="preserve"> </v>
      </c>
      <c r="J17" s="8"/>
    </row>
    <row r="18" spans="1:10" s="50" customFormat="1" x14ac:dyDescent="0.25">
      <c r="A18" s="11" t="s">
        <v>5</v>
      </c>
      <c r="B18" s="19">
        <f>COUNTA(B16:B17)</f>
        <v>0</v>
      </c>
      <c r="C18" s="19"/>
      <c r="D18" s="19"/>
      <c r="E18" s="11"/>
      <c r="F18" s="19"/>
      <c r="G18" s="19"/>
      <c r="H18" s="19">
        <f>COUNTA(H16:H17)</f>
        <v>0</v>
      </c>
      <c r="I18" s="14">
        <f>SUM(I15:I17)</f>
        <v>0</v>
      </c>
      <c r="J18" s="49"/>
    </row>
    <row r="19" spans="1:10" s="48" customFormat="1" ht="16.5" thickBot="1" x14ac:dyDescent="0.3">
      <c r="A19" s="15" t="s">
        <v>0</v>
      </c>
      <c r="B19" s="29">
        <f>B9+B13+B18</f>
        <v>0</v>
      </c>
      <c r="C19" s="29"/>
      <c r="D19" s="29"/>
      <c r="E19" s="15"/>
      <c r="F19" s="29"/>
      <c r="G19" s="29"/>
      <c r="H19" s="29">
        <f>H9+H13+H18</f>
        <v>0</v>
      </c>
      <c r="I19" s="16">
        <f>I9+I18</f>
        <v>0</v>
      </c>
      <c r="J19" s="47"/>
    </row>
    <row r="20" spans="1:10" ht="16.5" thickBot="1" x14ac:dyDescent="0.3">
      <c r="A20" s="45" t="s">
        <v>6</v>
      </c>
      <c r="B20" s="45"/>
      <c r="C20" s="37"/>
      <c r="D20" s="37"/>
      <c r="E20" s="45"/>
      <c r="F20" s="37"/>
      <c r="G20" s="37"/>
      <c r="H20" s="46" t="e">
        <f>H19/B19</f>
        <v>#DIV/0!</v>
      </c>
      <c r="I20" s="43"/>
    </row>
  </sheetData>
  <conditionalFormatting sqref="I6">
    <cfRule type="containsText" dxfId="7" priority="3" operator="containsText" text="On Time">
      <formula>NOT(ISERROR(SEARCH("On Time",I6)))</formula>
    </cfRule>
    <cfRule type="containsText" dxfId="6" priority="4" operator="containsText" text="Late">
      <formula>NOT(ISERROR(SEARCH("Late",I6)))</formula>
    </cfRule>
  </conditionalFormatting>
  <conditionalFormatting sqref="I7:I17">
    <cfRule type="containsText" dxfId="5" priority="1" operator="containsText" text="On Time">
      <formula>NOT(ISERROR(SEARCH("On Time",I7)))</formula>
    </cfRule>
    <cfRule type="containsText" dxfId="4" priority="2" operator="containsText" text="Late">
      <formula>NOT(ISERROR(SEARCH("Late",I7)))</formula>
    </cfRule>
  </conditionalFormatting>
  <pageMargins left="0.25" right="0.25" top="0.75" bottom="0.75" header="0.3" footer="0.3"/>
  <pageSetup paperSize="5" scale="48" orientation="portrait" r:id="rId1"/>
  <headerFooter alignWithMargins="0">
    <oddHeader>&amp;L&amp;F&amp;C&amp;A&amp;R&amp;D 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31"/>
  <sheetViews>
    <sheetView zoomScaleNormal="100" zoomScaleSheetLayoutView="5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A12" sqref="A12"/>
    </sheetView>
  </sheetViews>
  <sheetFormatPr defaultColWidth="15.85546875" defaultRowHeight="12.75" x14ac:dyDescent="0.2"/>
  <cols>
    <col min="1" max="1" width="67.5703125" style="100" customWidth="1"/>
    <col min="2" max="2" width="24.140625" style="100" bestFit="1" customWidth="1"/>
    <col min="3" max="3" width="14.42578125" style="114" hidden="1" customWidth="1"/>
    <col min="4" max="4" width="15.7109375" style="100" hidden="1" customWidth="1"/>
    <col min="5" max="5" width="18.42578125" style="114" hidden="1" customWidth="1"/>
    <col min="6" max="6" width="18.42578125" style="114" customWidth="1"/>
    <col min="7" max="7" width="13" style="100" bestFit="1" customWidth="1"/>
    <col min="8" max="8" width="12.85546875" style="113" customWidth="1"/>
    <col min="9" max="16384" width="15.85546875" style="100"/>
  </cols>
  <sheetData>
    <row r="1" spans="1:26" ht="26.25" x14ac:dyDescent="0.25">
      <c r="A1" s="130" t="str">
        <f>'Summary-Sommaire'!$A$1</f>
        <v>Status Report • Rapport de situation</v>
      </c>
      <c r="B1" s="31"/>
      <c r="C1" s="26"/>
      <c r="D1" s="122" t="s">
        <v>45</v>
      </c>
      <c r="E1" s="122" t="s">
        <v>45</v>
      </c>
      <c r="F1" s="31"/>
      <c r="G1" s="95" t="s">
        <v>3</v>
      </c>
      <c r="H1" s="96">
        <f>'Summary-Sommaire'!H1</f>
        <v>44875</v>
      </c>
    </row>
    <row r="2" spans="1:26" ht="15.75" customHeight="1" x14ac:dyDescent="0.25">
      <c r="A2" s="130" t="str">
        <f>'Summary-Sommaire'!$A$2</f>
        <v>Filing of Financial Returns • Dépôts des rapports financiers</v>
      </c>
      <c r="B2" s="31"/>
      <c r="C2" s="26"/>
      <c r="D2" s="26"/>
      <c r="E2" s="125"/>
      <c r="F2" s="125"/>
      <c r="G2" s="3"/>
      <c r="H2" s="100"/>
      <c r="I2" s="108"/>
      <c r="J2" s="113"/>
    </row>
    <row r="3" spans="1:26" s="3" customFormat="1" ht="18" x14ac:dyDescent="0.25">
      <c r="A3" s="86" t="str">
        <f>'Summary-Sommaire'!$A$3</f>
        <v>For the June 20, 2022 By-Elections • Pour les élections partielles du 20 juin 2022</v>
      </c>
      <c r="B3" s="32"/>
      <c r="C3" s="34"/>
      <c r="D3" s="32"/>
      <c r="E3" s="34"/>
      <c r="F3" s="34"/>
    </row>
    <row r="4" spans="1:26" s="3" customFormat="1" ht="18" customHeight="1" x14ac:dyDescent="0.2">
      <c r="A4" s="3" t="s">
        <v>53</v>
      </c>
      <c r="C4" s="35"/>
      <c r="E4" s="35"/>
      <c r="F4" s="35"/>
      <c r="G4" s="26"/>
    </row>
    <row r="5" spans="1:26" s="117" customFormat="1" x14ac:dyDescent="0.2">
      <c r="A5" s="116"/>
      <c r="B5" s="26"/>
      <c r="C5" s="26"/>
      <c r="D5" s="26"/>
      <c r="E5" s="26"/>
      <c r="F5" s="26"/>
      <c r="G5" s="26"/>
      <c r="H5" s="26"/>
    </row>
    <row r="6" spans="1:26" s="4" customFormat="1" ht="63.75" x14ac:dyDescent="0.2">
      <c r="A6" s="116"/>
      <c r="B6" s="26" t="str">
        <f>LIB!B6</f>
        <v>Name /
Nom</v>
      </c>
      <c r="C6" s="26" t="str">
        <f>LIB!D6</f>
        <v>Date of Convention /
Date du congrès</v>
      </c>
      <c r="D6" s="26" t="str">
        <f>LIB!E6</f>
        <v>Preliminary Due date
Date dû préliminaire</v>
      </c>
      <c r="E6" s="26" t="str">
        <f>LIB!F6</f>
        <v>Due during election period?
Dû au cours de la période électorale?</v>
      </c>
      <c r="F6" s="26" t="str">
        <f>LIB!G6</f>
        <v>Due date /
Date limite</v>
      </c>
      <c r="G6" s="26" t="str">
        <f>LIB!H6</f>
        <v>Date Filed /
Date déposé</v>
      </c>
      <c r="H6" s="26" t="str">
        <f>LIB!I6</f>
        <v>Status / 
Situation</v>
      </c>
    </row>
    <row r="7" spans="1:26" s="9" customFormat="1" ht="15.75" customHeight="1" x14ac:dyDescent="0.2">
      <c r="A7" s="75"/>
      <c r="B7" s="76"/>
      <c r="C7" s="76"/>
      <c r="D7" s="76"/>
      <c r="E7" s="75"/>
      <c r="F7" s="76"/>
      <c r="G7" s="76"/>
      <c r="H7" s="76"/>
    </row>
    <row r="8" spans="1:26" s="9" customFormat="1" ht="15.75" customHeight="1" x14ac:dyDescent="0.2">
      <c r="A8" s="61" t="s">
        <v>24</v>
      </c>
      <c r="B8" s="83"/>
      <c r="C8" s="62"/>
      <c r="D8" s="62"/>
      <c r="E8" s="61"/>
      <c r="G8" s="62"/>
    </row>
    <row r="9" spans="1:26" s="9" customFormat="1" ht="15.75" customHeight="1" x14ac:dyDescent="0.2">
      <c r="A9" s="142" t="str">
        <f>+LIB!A20</f>
        <v>9 - Miramichi Bay-Neguac / Baie-de-Miramichi-Néguac</v>
      </c>
      <c r="B9" s="144" t="s">
        <v>43</v>
      </c>
      <c r="C9" s="91"/>
      <c r="D9" s="85"/>
      <c r="E9" s="91"/>
      <c r="F9" s="145">
        <f>DueDateEFRC</f>
        <v>44804</v>
      </c>
      <c r="G9" s="145">
        <v>44806</v>
      </c>
      <c r="H9" s="8" t="str">
        <f t="shared" ref="H9" si="0">IF(ISBLANK(DateFiled)," ",IF(DateFiled&gt;DueDate,"Late","On Time"))</f>
        <v>Late</v>
      </c>
    </row>
    <row r="10" spans="1:26" s="9" customFormat="1" ht="15.75" customHeight="1" x14ac:dyDescent="0.2">
      <c r="A10" s="11" t="s">
        <v>5</v>
      </c>
      <c r="B10" s="19">
        <f>COUNTA(B9:B9)</f>
        <v>1</v>
      </c>
      <c r="C10" s="19"/>
      <c r="D10" s="19"/>
      <c r="E10" s="11"/>
      <c r="F10" s="19"/>
      <c r="G10" s="19"/>
      <c r="H10" s="19">
        <f>COUNTA(H9:H9)</f>
        <v>1</v>
      </c>
    </row>
    <row r="11" spans="1:26" s="9" customFormat="1" ht="15.75" customHeight="1" x14ac:dyDescent="0.2">
      <c r="A11" s="136"/>
      <c r="B11" s="137"/>
      <c r="C11" s="137"/>
      <c r="D11" s="137"/>
      <c r="E11" s="136"/>
      <c r="F11" s="137"/>
      <c r="G11" s="137"/>
      <c r="H11" s="137"/>
    </row>
    <row r="12" spans="1:26" s="9" customFormat="1" ht="15.75" customHeight="1" thickBot="1" x14ac:dyDescent="0.25">
      <c r="A12" s="15" t="s">
        <v>77</v>
      </c>
      <c r="B12" s="29">
        <f>+B10</f>
        <v>1</v>
      </c>
      <c r="C12" s="29"/>
      <c r="D12" s="29"/>
      <c r="E12" s="15"/>
      <c r="F12" s="29"/>
      <c r="G12" s="29"/>
      <c r="H12" s="29">
        <f>+H10</f>
        <v>1</v>
      </c>
    </row>
    <row r="13" spans="1:26" s="9" customFormat="1" ht="15.75" customHeight="1" thickBot="1" x14ac:dyDescent="0.25">
      <c r="A13" s="45" t="s">
        <v>64</v>
      </c>
      <c r="B13" s="45"/>
      <c r="C13" s="37"/>
      <c r="D13" s="37"/>
      <c r="E13" s="45"/>
      <c r="F13" s="37"/>
      <c r="G13" s="37"/>
      <c r="H13" s="46">
        <f>H12/B12</f>
        <v>1</v>
      </c>
    </row>
    <row r="14" spans="1:26" s="9" customFormat="1" ht="15.75" customHeight="1" x14ac:dyDescent="0.2">
      <c r="A14" s="100"/>
      <c r="B14" s="100"/>
      <c r="C14" s="114"/>
      <c r="D14" s="114"/>
      <c r="E14" s="100"/>
      <c r="F14" s="114"/>
      <c r="G14" s="114"/>
      <c r="H14" s="100"/>
    </row>
    <row r="15" spans="1:26" ht="15.75" customHeight="1" x14ac:dyDescent="0.2"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5.75" customHeight="1" x14ac:dyDescent="0.2"/>
    <row r="17" spans="3:3" ht="15.75" customHeight="1" x14ac:dyDescent="0.2"/>
    <row r="18" spans="3:3" ht="15.75" customHeight="1" x14ac:dyDescent="0.2"/>
    <row r="19" spans="3:3" ht="15.75" customHeight="1" x14ac:dyDescent="0.2">
      <c r="C19" s="64"/>
    </row>
    <row r="20" spans="3:3" ht="15.75" customHeight="1" x14ac:dyDescent="0.2"/>
    <row r="21" spans="3:3" ht="15.75" customHeight="1" x14ac:dyDescent="0.2"/>
    <row r="22" spans="3:3" ht="15.75" customHeight="1" x14ac:dyDescent="0.2"/>
    <row r="23" spans="3:3" ht="15.75" customHeight="1" x14ac:dyDescent="0.2"/>
    <row r="24" spans="3:3" ht="15.75" customHeight="1" x14ac:dyDescent="0.2"/>
    <row r="25" spans="3:3" ht="15.75" customHeight="1" x14ac:dyDescent="0.2"/>
    <row r="26" spans="3:3" ht="15.75" customHeight="1" x14ac:dyDescent="0.2"/>
    <row r="27" spans="3:3" ht="15.75" customHeight="1" x14ac:dyDescent="0.2"/>
    <row r="28" spans="3:3" ht="15.75" customHeight="1" x14ac:dyDescent="0.2"/>
    <row r="29" spans="3:3" ht="15.75" customHeight="1" x14ac:dyDescent="0.2"/>
    <row r="30" spans="3:3" ht="15.75" customHeight="1" x14ac:dyDescent="0.2"/>
    <row r="31" spans="3:3" ht="15.75" customHeight="1" x14ac:dyDescent="0.2"/>
  </sheetData>
  <conditionalFormatting sqref="H9">
    <cfRule type="containsText" dxfId="3" priority="1" operator="containsText" text="On Time">
      <formula>NOT(ISERROR(SEARCH("On Time",H9)))</formula>
    </cfRule>
    <cfRule type="containsText" dxfId="2" priority="2" operator="containsText" text="Late">
      <formula>NOT(ISERROR(SEARCH("Late",H9)))</formula>
    </cfRule>
  </conditionalFormatting>
  <pageMargins left="0.25" right="0.25" top="0.75" bottom="0.75" header="0.3" footer="0.3"/>
  <pageSetup paperSize="5" scale="75" orientation="portrait" r:id="rId1"/>
  <headerFooter alignWithMargins="0">
    <oddHeader>&amp;C&amp;14Independent / Indépendant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31"/>
  <sheetViews>
    <sheetView zoomScaleNormal="100" zoomScaleSheetLayoutView="50"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A19" sqref="A19"/>
    </sheetView>
  </sheetViews>
  <sheetFormatPr defaultColWidth="15.85546875" defaultRowHeight="12.75" x14ac:dyDescent="0.2"/>
  <cols>
    <col min="1" max="1" width="70.28515625" style="100" customWidth="1"/>
    <col min="2" max="2" width="14.140625" style="100" hidden="1" customWidth="1"/>
    <col min="3" max="3" width="14.42578125" style="114" hidden="1" customWidth="1"/>
    <col min="4" max="4" width="14.140625" style="100" hidden="1" customWidth="1"/>
    <col min="5" max="5" width="14.140625" style="114" hidden="1" customWidth="1"/>
    <col min="6" max="6" width="14.140625" style="114" customWidth="1"/>
    <col min="7" max="7" width="13" style="100" bestFit="1" customWidth="1"/>
    <col min="8" max="8" width="12.85546875" style="113" bestFit="1" customWidth="1"/>
    <col min="9" max="9" width="13.28515625" style="113" customWidth="1"/>
    <col min="10" max="16384" width="15.85546875" style="100"/>
  </cols>
  <sheetData>
    <row r="1" spans="1:28" ht="26.25" x14ac:dyDescent="0.25">
      <c r="A1" s="130" t="str">
        <f>'Summary-Sommaire'!$A$1</f>
        <v>Status Report • Rapport de situation</v>
      </c>
      <c r="B1" s="125"/>
      <c r="C1" s="26"/>
      <c r="D1" s="122" t="s">
        <v>45</v>
      </c>
      <c r="E1" s="122" t="s">
        <v>45</v>
      </c>
      <c r="G1" s="95" t="s">
        <v>3</v>
      </c>
      <c r="H1" s="96">
        <f>'Summary-Sommaire'!H1</f>
        <v>44875</v>
      </c>
    </row>
    <row r="2" spans="1:28" ht="15.75" customHeight="1" x14ac:dyDescent="0.25">
      <c r="A2" s="130" t="str">
        <f>'Summary-Sommaire'!$A$2</f>
        <v>Filing of Financial Returns • Dépôts des rapports financiers</v>
      </c>
      <c r="B2" s="31"/>
      <c r="C2" s="26"/>
      <c r="D2" s="31"/>
      <c r="E2" s="26"/>
      <c r="F2" s="26"/>
      <c r="G2" s="125"/>
      <c r="H2" s="125"/>
      <c r="I2" s="3"/>
      <c r="K2" s="108"/>
      <c r="L2" s="113"/>
    </row>
    <row r="3" spans="1:28" s="3" customFormat="1" ht="18" x14ac:dyDescent="0.25">
      <c r="A3" s="86" t="str">
        <f>'Summary-Sommaire'!$A$3</f>
        <v>For the June 20, 2022 By-Elections • Pour les élections partielles du 20 juin 2022</v>
      </c>
      <c r="B3" s="32"/>
      <c r="C3" s="34"/>
      <c r="D3" s="32"/>
      <c r="E3" s="34"/>
      <c r="F3" s="34"/>
    </row>
    <row r="4" spans="1:28" s="3" customFormat="1" ht="18" customHeight="1" x14ac:dyDescent="0.25">
      <c r="A4" s="131" t="s">
        <v>54</v>
      </c>
      <c r="B4" s="6"/>
      <c r="C4" s="35"/>
      <c r="D4" s="6"/>
      <c r="E4" s="36"/>
      <c r="F4" s="35"/>
      <c r="G4" s="26"/>
    </row>
    <row r="5" spans="1:28" s="117" customFormat="1" x14ac:dyDescent="0.2">
      <c r="A5" s="116"/>
      <c r="B5" s="26"/>
      <c r="C5" s="26"/>
      <c r="D5" s="26"/>
      <c r="E5" s="26"/>
      <c r="F5" s="26"/>
      <c r="G5" s="26"/>
      <c r="H5" s="26"/>
      <c r="I5" s="121"/>
    </row>
    <row r="6" spans="1:28" s="4" customFormat="1" ht="76.5" x14ac:dyDescent="0.2">
      <c r="A6" s="116"/>
      <c r="B6" s="26" t="str">
        <f>LIB!B6</f>
        <v>Name /
Nom</v>
      </c>
      <c r="C6" s="26" t="str">
        <f>LIB!D6</f>
        <v>Date of Convention /
Date du congrès</v>
      </c>
      <c r="D6" s="26" t="str">
        <f>LIB!E6</f>
        <v>Preliminary Due date
Date dû préliminaire</v>
      </c>
      <c r="E6" s="26" t="str">
        <f>LIB!F6</f>
        <v>Due during election period?
Dû au cours de la période électorale?</v>
      </c>
      <c r="F6" s="26" t="str">
        <f>LIB!G6</f>
        <v>Due date /
Date limite</v>
      </c>
      <c r="G6" s="26" t="str">
        <f>LIB!H6</f>
        <v>Date Filed /
Date déposé</v>
      </c>
      <c r="H6" s="26" t="str">
        <f>LIB!I6</f>
        <v>Status / 
Situation</v>
      </c>
      <c r="I6" s="121"/>
    </row>
    <row r="7" spans="1:28" s="4" customFormat="1" ht="15.75" customHeight="1" x14ac:dyDescent="0.2">
      <c r="A7" s="6" t="s">
        <v>26</v>
      </c>
      <c r="B7" s="6"/>
      <c r="C7" s="62"/>
      <c r="D7" s="6"/>
      <c r="E7" s="36"/>
      <c r="F7" s="36"/>
      <c r="G7" s="6"/>
      <c r="H7" s="7"/>
      <c r="I7" s="7"/>
    </row>
    <row r="8" spans="1:28" s="4" customFormat="1" ht="15.75" customHeight="1" x14ac:dyDescent="0.2">
      <c r="A8" s="119" t="s">
        <v>34</v>
      </c>
      <c r="B8" s="100" t="s">
        <v>76</v>
      </c>
      <c r="C8" s="91"/>
      <c r="D8" s="146"/>
      <c r="E8" s="92"/>
      <c r="F8" s="57">
        <f>DueDateRTP</f>
        <v>44823</v>
      </c>
      <c r="G8" s="57">
        <v>44812</v>
      </c>
      <c r="H8" s="8" t="str">
        <f t="shared" ref="H8" si="0">IF(ISBLANK(DateFiled)," ",IF(DateFiled&gt;DueDate,"Late","On Time"))</f>
        <v>On Time</v>
      </c>
      <c r="I8" s="7"/>
    </row>
    <row r="9" spans="1:28" s="13" customFormat="1" ht="15.75" customHeight="1" x14ac:dyDescent="0.2">
      <c r="A9" s="11" t="s">
        <v>5</v>
      </c>
      <c r="B9" s="11">
        <f>COUNTA(B8:B8)</f>
        <v>1</v>
      </c>
      <c r="C9" s="19"/>
      <c r="D9" s="11"/>
      <c r="E9" s="19"/>
      <c r="F9" s="19"/>
      <c r="G9" s="19">
        <f>COUNTA(G8:G8)</f>
        <v>1</v>
      </c>
      <c r="H9" s="14" t="s">
        <v>27</v>
      </c>
      <c r="I9" s="14"/>
    </row>
    <row r="10" spans="1:28" s="141" customFormat="1" ht="15.75" customHeight="1" x14ac:dyDescent="0.2">
      <c r="A10" s="136"/>
      <c r="B10" s="136"/>
      <c r="C10" s="137"/>
      <c r="D10" s="136"/>
      <c r="E10" s="137"/>
      <c r="F10" s="137"/>
      <c r="G10" s="137"/>
      <c r="H10" s="138"/>
      <c r="I10" s="138"/>
    </row>
    <row r="11" spans="1:28" s="17" customFormat="1" ht="15.75" customHeight="1" thickBot="1" x14ac:dyDescent="0.25">
      <c r="A11" s="15" t="s">
        <v>77</v>
      </c>
      <c r="B11" s="15">
        <f>+B9</f>
        <v>1</v>
      </c>
      <c r="C11" s="29"/>
      <c r="D11" s="15"/>
      <c r="E11" s="29"/>
      <c r="F11" s="51"/>
      <c r="G11" s="51">
        <f>COUNTA(G8:G8)</f>
        <v>1</v>
      </c>
      <c r="H11" s="16" t="s">
        <v>27</v>
      </c>
      <c r="I11" s="16"/>
    </row>
    <row r="12" spans="1:28" s="44" customFormat="1" ht="15.75" customHeight="1" thickBot="1" x14ac:dyDescent="0.25">
      <c r="A12" s="45" t="s">
        <v>64</v>
      </c>
      <c r="B12" s="45"/>
      <c r="C12" s="37"/>
      <c r="D12" s="45"/>
      <c r="E12" s="37"/>
      <c r="F12" s="37"/>
      <c r="G12" s="46">
        <f>B11/G11</f>
        <v>1</v>
      </c>
      <c r="H12" s="43"/>
      <c r="I12" s="43"/>
    </row>
    <row r="13" spans="1:28" ht="15.75" customHeight="1" x14ac:dyDescent="0.2">
      <c r="I13" s="120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</row>
    <row r="14" spans="1:28" ht="15.75" customHeight="1" x14ac:dyDescent="0.2">
      <c r="I14" s="120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</row>
    <row r="15" spans="1:28" ht="15.75" customHeight="1" x14ac:dyDescent="0.2">
      <c r="I15" s="120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</row>
    <row r="16" spans="1:28" ht="15.75" customHeight="1" x14ac:dyDescent="0.2">
      <c r="I16" s="120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</row>
    <row r="17" spans="3:3" ht="15.75" customHeight="1" x14ac:dyDescent="0.2"/>
    <row r="18" spans="3:3" ht="15.75" customHeight="1" x14ac:dyDescent="0.2">
      <c r="C18" s="64"/>
    </row>
    <row r="19" spans="3:3" ht="15.75" customHeight="1" x14ac:dyDescent="0.2"/>
    <row r="20" spans="3:3" ht="15.75" customHeight="1" x14ac:dyDescent="0.2"/>
    <row r="21" spans="3:3" ht="15.75" customHeight="1" x14ac:dyDescent="0.2"/>
    <row r="22" spans="3:3" ht="15.75" customHeight="1" x14ac:dyDescent="0.2"/>
    <row r="23" spans="3:3" ht="15.75" customHeight="1" x14ac:dyDescent="0.2"/>
    <row r="24" spans="3:3" ht="15.75" customHeight="1" x14ac:dyDescent="0.2"/>
    <row r="25" spans="3:3" ht="15.75" customHeight="1" x14ac:dyDescent="0.2"/>
    <row r="26" spans="3:3" ht="15.75" customHeight="1" x14ac:dyDescent="0.2"/>
    <row r="27" spans="3:3" ht="15.75" customHeight="1" x14ac:dyDescent="0.2"/>
    <row r="28" spans="3:3" ht="15.75" customHeight="1" x14ac:dyDescent="0.2"/>
    <row r="29" spans="3:3" ht="15.75" customHeight="1" x14ac:dyDescent="0.2"/>
    <row r="30" spans="3:3" ht="15.75" customHeight="1" x14ac:dyDescent="0.2"/>
    <row r="31" spans="3:3" ht="15.75" customHeight="1" x14ac:dyDescent="0.2"/>
  </sheetData>
  <conditionalFormatting sqref="H7:H8">
    <cfRule type="containsText" dxfId="1" priority="7" operator="containsText" text="On Time">
      <formula>NOT(ISERROR(SEARCH("On Time",H7)))</formula>
    </cfRule>
    <cfRule type="containsText" dxfId="0" priority="8" operator="containsText" text="Late">
      <formula>NOT(ISERROR(SEARCH("Late",H7)))</formula>
    </cfRule>
  </conditionalFormatting>
  <pageMargins left="0.25" right="0.25" top="0.75" bottom="0.75" header="0.3" footer="0.3"/>
  <pageSetup paperSize="5" scale="83" orientation="portrait" r:id="rId1"/>
  <headerFooter alignWithMargins="0">
    <oddHeader>&amp;C&amp;14Third Parties / Tiers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70</vt:i4>
      </vt:variant>
    </vt:vector>
  </HeadingPairs>
  <TitlesOfParts>
    <vt:vector size="79" baseType="lpstr">
      <vt:lpstr>Summary-Sommaire</vt:lpstr>
      <vt:lpstr>LIB</vt:lpstr>
      <vt:lpstr>PC</vt:lpstr>
      <vt:lpstr>NDP-NPD</vt:lpstr>
      <vt:lpstr>PVNBGP</vt:lpstr>
      <vt:lpstr>PANB-AGNB</vt:lpstr>
      <vt:lpstr>KISS</vt:lpstr>
      <vt:lpstr>IND</vt:lpstr>
      <vt:lpstr>Third Parties</vt:lpstr>
      <vt:lpstr>IND!ConventionDate</vt:lpstr>
      <vt:lpstr>KISS!ConventionDate</vt:lpstr>
      <vt:lpstr>'NDP-NPD'!ConventionDate</vt:lpstr>
      <vt:lpstr>'PANB-AGNB'!ConventionDate</vt:lpstr>
      <vt:lpstr>PC!ConventionDate</vt:lpstr>
      <vt:lpstr>PVNBGP!ConventionDate</vt:lpstr>
      <vt:lpstr>'Third Parties'!ConventionDate</vt:lpstr>
      <vt:lpstr>ConventionDate</vt:lpstr>
      <vt:lpstr>IND!DateFiled</vt:lpstr>
      <vt:lpstr>KISS!DateFiled</vt:lpstr>
      <vt:lpstr>'NDP-NPD'!DateFiled</vt:lpstr>
      <vt:lpstr>'PANB-AGNB'!DateFiled</vt:lpstr>
      <vt:lpstr>PC!DateFiled</vt:lpstr>
      <vt:lpstr>PVNBGP!DateFiled</vt:lpstr>
      <vt:lpstr>'Third Parties'!DateFiled</vt:lpstr>
      <vt:lpstr>DateFiled</vt:lpstr>
      <vt:lpstr>IND!DueDate</vt:lpstr>
      <vt:lpstr>KISS!DueDate</vt:lpstr>
      <vt:lpstr>'NDP-NPD'!DueDate</vt:lpstr>
      <vt:lpstr>'PANB-AGNB'!DueDate</vt:lpstr>
      <vt:lpstr>PC!DueDate</vt:lpstr>
      <vt:lpstr>PVNBGP!DueDate</vt:lpstr>
      <vt:lpstr>'Third Parties'!DueDate</vt:lpstr>
      <vt:lpstr>DueDate</vt:lpstr>
      <vt:lpstr>DueDateEFRC</vt:lpstr>
      <vt:lpstr>DueDateEFRP</vt:lpstr>
      <vt:lpstr>DueDateRTP</vt:lpstr>
      <vt:lpstr>IND!DueDuringElectionPeriod</vt:lpstr>
      <vt:lpstr>KISS!DueDuringElectionPeriod</vt:lpstr>
      <vt:lpstr>'NDP-NPD'!DueDuringElectionPeriod</vt:lpstr>
      <vt:lpstr>'PANB-AGNB'!DueDuringElectionPeriod</vt:lpstr>
      <vt:lpstr>PC!DueDuringElectionPeriod</vt:lpstr>
      <vt:lpstr>PVNBGP!DueDuringElectionPeriod</vt:lpstr>
      <vt:lpstr>DueDuringElectionPeriod</vt:lpstr>
      <vt:lpstr>ElectionDay</vt:lpstr>
      <vt:lpstr>IND!PreliminaryDueDate</vt:lpstr>
      <vt:lpstr>KISS!PreliminaryDueDate</vt:lpstr>
      <vt:lpstr>'NDP-NPD'!PreliminaryDueDate</vt:lpstr>
      <vt:lpstr>'PANB-AGNB'!PreliminaryDueDate</vt:lpstr>
      <vt:lpstr>PC!PreliminaryDueDate</vt:lpstr>
      <vt:lpstr>PVNBGP!PreliminaryDueDate</vt:lpstr>
      <vt:lpstr>PreliminaryDueDate</vt:lpstr>
      <vt:lpstr>IND!Print_Area</vt:lpstr>
      <vt:lpstr>KISS!Print_Area</vt:lpstr>
      <vt:lpstr>LIB!Print_Area</vt:lpstr>
      <vt:lpstr>'NDP-NPD'!Print_Area</vt:lpstr>
      <vt:lpstr>'PANB-AGNB'!Print_Area</vt:lpstr>
      <vt:lpstr>PC!Print_Area</vt:lpstr>
      <vt:lpstr>PVNBGP!Print_Area</vt:lpstr>
      <vt:lpstr>'Summary-Sommaire'!Print_Area</vt:lpstr>
      <vt:lpstr>'Third Parties'!Print_Area</vt:lpstr>
      <vt:lpstr>IND!Print_Titles</vt:lpstr>
      <vt:lpstr>KISS!Print_Titles</vt:lpstr>
      <vt:lpstr>LIB!Print_Titles</vt:lpstr>
      <vt:lpstr>'NDP-NPD'!Print_Titles</vt:lpstr>
      <vt:lpstr>'PANB-AGNB'!Print_Titles</vt:lpstr>
      <vt:lpstr>PC!Print_Titles</vt:lpstr>
      <vt:lpstr>PVNBGP!Print_Titles</vt:lpstr>
      <vt:lpstr>'Summary-Sommaire'!Print_Titles</vt:lpstr>
      <vt:lpstr>'Third Parties'!Print_Titles</vt:lpstr>
      <vt:lpstr>ReturnWritDay</vt:lpstr>
      <vt:lpstr>IND!Status</vt:lpstr>
      <vt:lpstr>KISS!Status</vt:lpstr>
      <vt:lpstr>'NDP-NPD'!Status</vt:lpstr>
      <vt:lpstr>'PANB-AGNB'!Status</vt:lpstr>
      <vt:lpstr>PC!Status</vt:lpstr>
      <vt:lpstr>PVNBGP!Status</vt:lpstr>
      <vt:lpstr>'Third Parties'!Status</vt:lpstr>
      <vt:lpstr>Status</vt:lpstr>
      <vt:lpstr>WritDay</vt:lpstr>
    </vt:vector>
  </TitlesOfParts>
  <Company>OSPF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caredmond</dc:creator>
  <cp:lastModifiedBy>Tellenbach, Derek (ENB)</cp:lastModifiedBy>
  <cp:lastPrinted>2022-11-03T12:05:48Z</cp:lastPrinted>
  <dcterms:created xsi:type="dcterms:W3CDTF">2005-07-06T12:44:23Z</dcterms:created>
  <dcterms:modified xsi:type="dcterms:W3CDTF">2022-11-18T18:16:50Z</dcterms:modified>
</cp:coreProperties>
</file>